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idrettsforbundet.sharepoint.com/sites/SF29Idrett/Delte dokumenter/02 Toppidrett/Team Norway Junior/Strukturdokument/"/>
    </mc:Choice>
  </mc:AlternateContent>
  <xr:revisionPtr revIDLastSave="792" documentId="8_{2947FE19-A762-4D5C-B9F9-AB1C7E3D6F07}" xr6:coauthVersionLast="47" xr6:coauthVersionMax="47" xr10:uidLastSave="{AD1836CE-86E6-4E85-97DC-33E2C7A8490C}"/>
  <bookViews>
    <workbookView xWindow="-120" yWindow="-120" windowWidth="38640" windowHeight="21120" xr2:uid="{7D70E6D1-D50E-4EB4-BDE5-F1304C0404A8}"/>
  </bookViews>
  <sheets>
    <sheet name="Forklaring" sheetId="15" r:id="rId1"/>
    <sheet name="Scorekort GolfslagTester" sheetId="3" r:id="rId2"/>
    <sheet name="Scorekort TeknikTester" sheetId="16" r:id="rId3"/>
    <sheet name="PEI Test Bane" sheetId="8" r:id="rId4"/>
    <sheet name="PEI Tester" sheetId="7" r:id="rId5"/>
    <sheet name="SG Tee App Predict" sheetId="5" r:id="rId6"/>
    <sheet name="Avgjørelse " sheetId="11" r:id="rId7"/>
    <sheet name="Teknikktest" sheetId="6" r:id="rId8"/>
    <sheet name="Planer for treningsøkter" sheetId="10" r:id="rId9"/>
    <sheet name="Treningsplanleggning" sheetId="13" r:id="rId10"/>
    <sheet name="Spillerobservation" sheetId="14" r:id="rId11"/>
    <sheet name="Referens" sheetId="4" r:id="rId12"/>
    <sheet name="Startfelt" sheetId="12"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3" i="16" l="1"/>
  <c r="AG10" i="16"/>
  <c r="S10" i="16"/>
  <c r="S12" i="16" s="1"/>
  <c r="Z14" i="16"/>
  <c r="Z16" i="16" s="1"/>
  <c r="L14" i="16"/>
  <c r="L16" i="16" s="1"/>
  <c r="F14" i="16"/>
  <c r="F16" i="16" s="1"/>
  <c r="C4" i="5"/>
  <c r="C5" i="5" s="1"/>
  <c r="C6" i="5" s="1"/>
  <c r="C7" i="5"/>
  <c r="C8" i="5" l="1"/>
  <c r="S5" i="3"/>
  <c r="F4" i="8"/>
  <c r="B38" i="11"/>
  <c r="C38" i="11"/>
  <c r="D38" i="11"/>
  <c r="E38" i="11"/>
  <c r="F38" i="11"/>
  <c r="G38" i="11"/>
  <c r="H38" i="11"/>
  <c r="I38" i="11"/>
  <c r="J38" i="11"/>
  <c r="B39" i="11"/>
  <c r="C39" i="11"/>
  <c r="D39" i="11"/>
  <c r="E39" i="11"/>
  <c r="F39" i="11"/>
  <c r="G39" i="11"/>
  <c r="H39" i="11"/>
  <c r="I39" i="11"/>
  <c r="J39" i="11"/>
  <c r="B40" i="11"/>
  <c r="C40" i="11"/>
  <c r="D40" i="11"/>
  <c r="E40" i="11"/>
  <c r="F40" i="11"/>
  <c r="G40" i="11"/>
  <c r="H40" i="11"/>
  <c r="I40" i="11"/>
  <c r="J40" i="11"/>
  <c r="B41" i="11"/>
  <c r="C41" i="11"/>
  <c r="D41" i="11"/>
  <c r="E41" i="11"/>
  <c r="F41" i="11"/>
  <c r="G41" i="11"/>
  <c r="H41" i="11"/>
  <c r="I41" i="11"/>
  <c r="J41" i="11"/>
  <c r="B42" i="11"/>
  <c r="C42" i="11"/>
  <c r="D42" i="11"/>
  <c r="E42" i="11"/>
  <c r="F42" i="11"/>
  <c r="G42" i="11"/>
  <c r="H42" i="11"/>
  <c r="I42" i="11"/>
  <c r="J42" i="11"/>
  <c r="B43" i="11"/>
  <c r="C43" i="11"/>
  <c r="D43" i="11"/>
  <c r="E43" i="11"/>
  <c r="F43" i="11"/>
  <c r="G43" i="11"/>
  <c r="H43" i="11"/>
  <c r="I43" i="11"/>
  <c r="J43" i="11"/>
  <c r="B44" i="11"/>
  <c r="C44" i="11"/>
  <c r="D44" i="11"/>
  <c r="E44" i="11"/>
  <c r="F44" i="11"/>
  <c r="G44" i="11"/>
  <c r="H44" i="11"/>
  <c r="I44" i="11"/>
  <c r="J44" i="11"/>
  <c r="B45" i="11"/>
  <c r="C45" i="11"/>
  <c r="D45" i="11"/>
  <c r="E45" i="11"/>
  <c r="F45" i="11"/>
  <c r="G45" i="11"/>
  <c r="H45" i="11"/>
  <c r="I45" i="11"/>
  <c r="J45" i="11"/>
  <c r="B46" i="11"/>
  <c r="C46" i="11"/>
  <c r="D46" i="11"/>
  <c r="E46" i="11"/>
  <c r="F46" i="11"/>
  <c r="G46" i="11"/>
  <c r="H46" i="11"/>
  <c r="I46" i="11"/>
  <c r="J46" i="11"/>
  <c r="B47" i="11"/>
  <c r="C47" i="11"/>
  <c r="D47" i="11"/>
  <c r="E47" i="11"/>
  <c r="F47" i="11"/>
  <c r="G47" i="11"/>
  <c r="H47" i="11"/>
  <c r="I47" i="11"/>
  <c r="J47" i="11"/>
  <c r="B48" i="11"/>
  <c r="C48" i="11"/>
  <c r="D48" i="11"/>
  <c r="E48" i="11"/>
  <c r="F48" i="11"/>
  <c r="G48" i="11"/>
  <c r="H48" i="11"/>
  <c r="I48" i="11"/>
  <c r="J48" i="11"/>
  <c r="B49" i="11"/>
  <c r="C49" i="11"/>
  <c r="D49" i="11"/>
  <c r="E49" i="11"/>
  <c r="F49" i="11"/>
  <c r="G49" i="11"/>
  <c r="H49" i="11"/>
  <c r="I49" i="11"/>
  <c r="J49" i="11"/>
  <c r="B50" i="11"/>
  <c r="C50" i="11"/>
  <c r="D50" i="11"/>
  <c r="E50" i="11"/>
  <c r="F50" i="11"/>
  <c r="G50" i="11"/>
  <c r="H50" i="11"/>
  <c r="I50" i="11"/>
  <c r="J50" i="11"/>
  <c r="B51" i="11"/>
  <c r="C51" i="11"/>
  <c r="D51" i="11"/>
  <c r="E51" i="11"/>
  <c r="F51" i="11"/>
  <c r="G51" i="11"/>
  <c r="H51" i="11"/>
  <c r="I51" i="11"/>
  <c r="J51" i="11"/>
  <c r="B52" i="11"/>
  <c r="C52" i="11"/>
  <c r="D52" i="11"/>
  <c r="E52" i="11"/>
  <c r="F52" i="11"/>
  <c r="G52" i="11"/>
  <c r="H52" i="11"/>
  <c r="I52" i="11"/>
  <c r="J52" i="11"/>
  <c r="B53" i="11"/>
  <c r="C53" i="11"/>
  <c r="D53" i="11"/>
  <c r="E53" i="11"/>
  <c r="F53" i="11"/>
  <c r="G53" i="11"/>
  <c r="H53" i="11"/>
  <c r="I53" i="11"/>
  <c r="J53" i="11"/>
  <c r="C37" i="11"/>
  <c r="D37" i="11"/>
  <c r="E37" i="11"/>
  <c r="F37" i="11"/>
  <c r="G37" i="11"/>
  <c r="H37" i="11"/>
  <c r="I37" i="11"/>
  <c r="J37" i="11"/>
  <c r="B37" i="11"/>
  <c r="K11" i="12"/>
  <c r="J11" i="12"/>
  <c r="I11" i="12"/>
  <c r="H11" i="12"/>
  <c r="G11" i="12"/>
  <c r="F11" i="12"/>
  <c r="E11" i="12"/>
  <c r="D11" i="12"/>
  <c r="C11" i="12"/>
  <c r="B11" i="12"/>
  <c r="K10" i="12"/>
  <c r="J10" i="12"/>
  <c r="I10" i="12"/>
  <c r="H10" i="12"/>
  <c r="G10" i="12"/>
  <c r="F10" i="12"/>
  <c r="E10" i="12"/>
  <c r="D10" i="12"/>
  <c r="C10" i="12"/>
  <c r="B10" i="12"/>
  <c r="K9" i="12"/>
  <c r="J9" i="12"/>
  <c r="I9" i="12"/>
  <c r="H9" i="12"/>
  <c r="G9" i="12"/>
  <c r="F9" i="12"/>
  <c r="E9" i="12"/>
  <c r="D9" i="12"/>
  <c r="C9" i="12"/>
  <c r="B9" i="12"/>
  <c r="K8" i="12"/>
  <c r="J8" i="12"/>
  <c r="I8" i="12"/>
  <c r="H8" i="12"/>
  <c r="G8" i="12"/>
  <c r="F8" i="12"/>
  <c r="E8" i="12"/>
  <c r="D8" i="12"/>
  <c r="C8" i="12"/>
  <c r="B8" i="12"/>
  <c r="K7" i="12"/>
  <c r="J7" i="12"/>
  <c r="I7" i="12"/>
  <c r="H7" i="12"/>
  <c r="G7" i="12"/>
  <c r="F7" i="12"/>
  <c r="E7" i="12"/>
  <c r="D7" i="12"/>
  <c r="C7" i="12"/>
  <c r="B7" i="12"/>
  <c r="K6" i="12"/>
  <c r="J6" i="12"/>
  <c r="I6" i="12"/>
  <c r="H6" i="12"/>
  <c r="G6" i="12"/>
  <c r="F6" i="12"/>
  <c r="E6" i="12"/>
  <c r="D6" i="12"/>
  <c r="C6" i="12"/>
  <c r="B6" i="12"/>
  <c r="K5" i="12"/>
  <c r="J5" i="12"/>
  <c r="I5" i="12"/>
  <c r="H5" i="12"/>
  <c r="G5" i="12"/>
  <c r="F5" i="12"/>
  <c r="E5" i="12"/>
  <c r="D5" i="12"/>
  <c r="C5" i="12"/>
  <c r="B5" i="12"/>
  <c r="K4" i="12"/>
  <c r="J4" i="12"/>
  <c r="I4" i="12"/>
  <c r="H4" i="12"/>
  <c r="G4" i="12"/>
  <c r="F4" i="12"/>
  <c r="E4" i="12"/>
  <c r="D4" i="12"/>
  <c r="C4" i="12"/>
  <c r="B4" i="12"/>
  <c r="K3" i="12"/>
  <c r="J3" i="12"/>
  <c r="I3" i="12"/>
  <c r="H3" i="12"/>
  <c r="G3" i="12"/>
  <c r="F3" i="12"/>
  <c r="E3" i="12"/>
  <c r="D3" i="12"/>
  <c r="C3" i="12"/>
  <c r="B3" i="12"/>
  <c r="K2" i="12"/>
  <c r="J2" i="12"/>
  <c r="I2" i="12"/>
  <c r="H2" i="12"/>
  <c r="G2" i="12"/>
  <c r="F2" i="12"/>
  <c r="E2" i="12"/>
  <c r="D2" i="12"/>
  <c r="C2" i="12"/>
  <c r="B2" i="12"/>
  <c r="B28" i="11"/>
  <c r="B16" i="11"/>
  <c r="B6" i="11"/>
  <c r="F5" i="8"/>
  <c r="F22" i="8"/>
  <c r="F6" i="8"/>
  <c r="F7" i="8"/>
  <c r="F8" i="8"/>
  <c r="F9" i="8"/>
  <c r="F10" i="8"/>
  <c r="F11" i="8"/>
  <c r="F12" i="8"/>
  <c r="F13" i="8"/>
  <c r="F14" i="8"/>
  <c r="F15" i="8"/>
  <c r="F16" i="8"/>
  <c r="F17" i="8"/>
  <c r="F18" i="8"/>
  <c r="F19" i="8"/>
  <c r="F20" i="8"/>
  <c r="F21" i="8"/>
  <c r="AF116" i="3"/>
  <c r="AD116" i="3"/>
  <c r="AA116" i="3"/>
  <c r="AE116" i="3"/>
  <c r="AF115" i="3"/>
  <c r="AD115" i="3"/>
  <c r="AA115" i="3"/>
  <c r="AE115" i="3"/>
  <c r="AF114" i="3"/>
  <c r="AD114" i="3"/>
  <c r="AA114" i="3"/>
  <c r="AE114" i="3"/>
  <c r="AF113" i="3"/>
  <c r="AD113" i="3"/>
  <c r="AD120" i="3"/>
  <c r="AA113" i="3"/>
  <c r="AE113" i="3"/>
  <c r="AF112" i="3"/>
  <c r="AD112" i="3"/>
  <c r="AA112" i="3"/>
  <c r="AE112" i="3"/>
  <c r="AF111" i="3"/>
  <c r="AD111" i="3"/>
  <c r="AA111" i="3"/>
  <c r="AE111" i="3"/>
  <c r="AF110" i="3"/>
  <c r="AD110" i="3"/>
  <c r="AA110" i="3"/>
  <c r="AE110" i="3"/>
  <c r="AF109" i="3"/>
  <c r="AD109" i="3"/>
  <c r="AA109" i="3"/>
  <c r="AE109" i="3"/>
  <c r="AF108" i="3"/>
  <c r="AD108" i="3"/>
  <c r="AA108" i="3"/>
  <c r="AE108" i="3"/>
  <c r="AF107" i="3"/>
  <c r="AD107" i="3"/>
  <c r="AA107" i="3"/>
  <c r="AE107" i="3"/>
  <c r="AF106" i="3"/>
  <c r="AD106" i="3"/>
  <c r="AA106" i="3"/>
  <c r="AE106" i="3"/>
  <c r="AF105" i="3"/>
  <c r="AD105" i="3"/>
  <c r="AA105" i="3"/>
  <c r="AE105" i="3"/>
  <c r="AF104" i="3"/>
  <c r="AD104" i="3"/>
  <c r="AA104" i="3"/>
  <c r="AE104" i="3"/>
  <c r="AF103" i="3"/>
  <c r="AD103" i="3"/>
  <c r="AA103" i="3"/>
  <c r="AE103" i="3"/>
  <c r="AF102" i="3"/>
  <c r="AD102" i="3"/>
  <c r="AA102" i="3"/>
  <c r="AE102" i="3"/>
  <c r="AF101" i="3"/>
  <c r="AD101" i="3"/>
  <c r="AA101" i="3"/>
  <c r="AE101" i="3"/>
  <c r="AF100" i="3"/>
  <c r="AD100" i="3"/>
  <c r="AA100" i="3"/>
  <c r="AE100" i="3"/>
  <c r="AF99" i="3"/>
  <c r="AD99" i="3"/>
  <c r="AA99" i="3"/>
  <c r="AE99" i="3"/>
  <c r="AF98" i="3"/>
  <c r="AD98" i="3"/>
  <c r="AA98" i="3"/>
  <c r="AE98" i="3"/>
  <c r="AF97" i="3"/>
  <c r="AD97" i="3"/>
  <c r="AA97" i="3"/>
  <c r="AE97" i="3"/>
  <c r="AF96" i="3"/>
  <c r="AD96" i="3"/>
  <c r="AA96" i="3"/>
  <c r="AE96" i="3"/>
  <c r="AF95" i="3"/>
  <c r="AD95" i="3"/>
  <c r="AA95" i="3"/>
  <c r="AE95" i="3"/>
  <c r="AF94" i="3"/>
  <c r="AD94" i="3"/>
  <c r="AD121" i="3"/>
  <c r="AA94" i="3"/>
  <c r="AE94" i="3"/>
  <c r="AF93" i="3"/>
  <c r="AD93" i="3"/>
  <c r="AA93" i="3"/>
  <c r="AE93" i="3"/>
  <c r="AF92" i="3"/>
  <c r="AD92" i="3"/>
  <c r="AA92" i="3"/>
  <c r="AE92" i="3"/>
  <c r="AF91" i="3"/>
  <c r="AD91" i="3"/>
  <c r="AA91" i="3"/>
  <c r="AE91" i="3"/>
  <c r="AF90" i="3"/>
  <c r="AD90" i="3"/>
  <c r="AA90" i="3"/>
  <c r="AE90" i="3"/>
  <c r="AF89" i="3"/>
  <c r="AD89" i="3"/>
  <c r="AA89" i="3"/>
  <c r="AE89" i="3"/>
  <c r="AF88" i="3"/>
  <c r="AD88" i="3"/>
  <c r="AA88" i="3"/>
  <c r="AE88" i="3"/>
  <c r="AF87" i="3"/>
  <c r="AF117" i="3"/>
  <c r="AD87" i="3"/>
  <c r="AD119" i="3"/>
  <c r="AA87" i="3"/>
  <c r="AE87" i="3"/>
  <c r="CD6" i="3"/>
  <c r="CD7" i="3"/>
  <c r="CD8" i="3"/>
  <c r="CD9" i="3"/>
  <c r="CD10" i="3"/>
  <c r="CD11" i="3"/>
  <c r="CD12" i="3"/>
  <c r="CD13" i="3"/>
  <c r="CD14" i="3"/>
  <c r="CD15" i="3"/>
  <c r="CD16" i="3"/>
  <c r="CD17" i="3"/>
  <c r="CD18" i="3"/>
  <c r="CD19" i="3"/>
  <c r="CD20" i="3"/>
  <c r="CD21" i="3"/>
  <c r="CD22" i="3"/>
  <c r="CD23" i="3"/>
  <c r="CD24" i="3"/>
  <c r="CD25" i="3"/>
  <c r="CD26" i="3"/>
  <c r="CD27" i="3"/>
  <c r="CD28" i="3"/>
  <c r="CD29" i="3"/>
  <c r="CD5" i="3"/>
  <c r="AE117" i="3"/>
  <c r="AD118" i="3"/>
  <c r="AP7" i="5"/>
  <c r="AO7" i="5"/>
  <c r="AN7" i="5"/>
  <c r="AM7" i="5"/>
  <c r="AM4" i="5"/>
  <c r="AM5" i="5"/>
  <c r="AM6" i="5"/>
  <c r="AM8" i="5"/>
  <c r="AL7" i="5"/>
  <c r="AK7" i="5"/>
  <c r="AJ7" i="5"/>
  <c r="AI7" i="5"/>
  <c r="AH7" i="5"/>
  <c r="AG7" i="5"/>
  <c r="AF7" i="5"/>
  <c r="AE7" i="5"/>
  <c r="AD7" i="5"/>
  <c r="AC7" i="5"/>
  <c r="AB7" i="5"/>
  <c r="AA7" i="5"/>
  <c r="Z7" i="5"/>
  <c r="AQ7" i="5" s="1"/>
  <c r="Y7" i="5"/>
  <c r="AE4" i="5"/>
  <c r="AE5" i="5"/>
  <c r="AE6" i="5" s="1"/>
  <c r="AP4" i="5"/>
  <c r="AP5" i="5"/>
  <c r="AP6" i="5"/>
  <c r="AO4" i="5"/>
  <c r="AO5" i="5"/>
  <c r="AO6" i="5"/>
  <c r="AO8" i="5"/>
  <c r="AN4" i="5"/>
  <c r="AN5" i="5"/>
  <c r="AN6" i="5"/>
  <c r="AL4" i="5"/>
  <c r="AL5" i="5"/>
  <c r="AL6" i="5" s="1"/>
  <c r="AK4" i="5"/>
  <c r="AK5" i="5"/>
  <c r="AK6" i="5" s="1"/>
  <c r="AJ4" i="5"/>
  <c r="AJ5" i="5"/>
  <c r="AJ6" i="5" s="1"/>
  <c r="AI4" i="5"/>
  <c r="AI5" i="5"/>
  <c r="AI6" i="5"/>
  <c r="AH4" i="5"/>
  <c r="AH5" i="5"/>
  <c r="AH6" i="5" s="1"/>
  <c r="AG4" i="5"/>
  <c r="AG5" i="5"/>
  <c r="AG6" i="5"/>
  <c r="AG8" i="5"/>
  <c r="AF4" i="5"/>
  <c r="AF5" i="5"/>
  <c r="AF6" i="5" s="1"/>
  <c r="AD4" i="5"/>
  <c r="AD5" i="5"/>
  <c r="AD6" i="5" s="1"/>
  <c r="AC4" i="5"/>
  <c r="AC5" i="5"/>
  <c r="AC6" i="5"/>
  <c r="AB4" i="5"/>
  <c r="AB5" i="5"/>
  <c r="AB6" i="5"/>
  <c r="AB8" i="5"/>
  <c r="AA4" i="5"/>
  <c r="AA5" i="5"/>
  <c r="AA6" i="5" s="1"/>
  <c r="AA8" i="5"/>
  <c r="Z4" i="5"/>
  <c r="Z5" i="5"/>
  <c r="Z6" i="5"/>
  <c r="Z8" i="5"/>
  <c r="Y4" i="5"/>
  <c r="Y5" i="5"/>
  <c r="Y6" i="5" s="1"/>
  <c r="AQ6" i="5" s="1"/>
  <c r="D7" i="5"/>
  <c r="E7" i="5"/>
  <c r="F7" i="5"/>
  <c r="G7" i="5"/>
  <c r="H7" i="5"/>
  <c r="I7" i="5"/>
  <c r="J7" i="5"/>
  <c r="K7" i="5"/>
  <c r="L7" i="5"/>
  <c r="M7" i="5"/>
  <c r="N7" i="5"/>
  <c r="O7" i="5"/>
  <c r="P7" i="5"/>
  <c r="Q7" i="5"/>
  <c r="R7" i="5"/>
  <c r="S7" i="5"/>
  <c r="T7" i="5"/>
  <c r="F4" i="5"/>
  <c r="F5" i="5" s="1"/>
  <c r="F6" i="5" s="1"/>
  <c r="G4" i="5"/>
  <c r="G5" i="5" s="1"/>
  <c r="G6" i="5" s="1"/>
  <c r="H4" i="5"/>
  <c r="H5" i="5" s="1"/>
  <c r="H6" i="5" s="1"/>
  <c r="I4" i="5"/>
  <c r="I5" i="5" s="1"/>
  <c r="I6" i="5" s="1"/>
  <c r="J4" i="5"/>
  <c r="J5" i="5" s="1"/>
  <c r="J6" i="5" s="1"/>
  <c r="K4" i="5"/>
  <c r="K5" i="5" s="1"/>
  <c r="K6" i="5" s="1"/>
  <c r="L4" i="5"/>
  <c r="L5" i="5" s="1"/>
  <c r="L6" i="5" s="1"/>
  <c r="M4" i="5"/>
  <c r="M5" i="5" s="1"/>
  <c r="M6" i="5" s="1"/>
  <c r="N4" i="5"/>
  <c r="N5" i="5" s="1"/>
  <c r="N6" i="5" s="1"/>
  <c r="O4" i="5"/>
  <c r="O5" i="5" s="1"/>
  <c r="O6" i="5" s="1"/>
  <c r="P4" i="5"/>
  <c r="P5" i="5" s="1"/>
  <c r="P6" i="5" s="1"/>
  <c r="Q4" i="5"/>
  <c r="Q5" i="5" s="1"/>
  <c r="Q6" i="5" s="1"/>
  <c r="R4" i="5"/>
  <c r="R5" i="5" s="1"/>
  <c r="R6" i="5" s="1"/>
  <c r="S4" i="5"/>
  <c r="S5" i="5" s="1"/>
  <c r="S6" i="5" s="1"/>
  <c r="T4" i="5"/>
  <c r="T5" i="5" s="1"/>
  <c r="T6" i="5" s="1"/>
  <c r="E4" i="5"/>
  <c r="E5" i="5" s="1"/>
  <c r="E6" i="5" s="1"/>
  <c r="D4" i="5"/>
  <c r="D5" i="5" s="1"/>
  <c r="D6" i="5" s="1"/>
  <c r="F11" i="7"/>
  <c r="CC7" i="3"/>
  <c r="CC8" i="3"/>
  <c r="CC9" i="3"/>
  <c r="CC10" i="3"/>
  <c r="CC11" i="3"/>
  <c r="CC12" i="3"/>
  <c r="CC13" i="3"/>
  <c r="CC30" i="3" s="1"/>
  <c r="CC14" i="3"/>
  <c r="CC15" i="3"/>
  <c r="CC16" i="3"/>
  <c r="CC17" i="3"/>
  <c r="CC18" i="3"/>
  <c r="CC19" i="3"/>
  <c r="CC20" i="3"/>
  <c r="CC21" i="3"/>
  <c r="CC22" i="3"/>
  <c r="CC23" i="3"/>
  <c r="CC24" i="3"/>
  <c r="CC25" i="3"/>
  <c r="CC26" i="3"/>
  <c r="CC27" i="3"/>
  <c r="CC28" i="3"/>
  <c r="CC29" i="3"/>
  <c r="CC5" i="3"/>
  <c r="CC6" i="3"/>
  <c r="F16" i="7"/>
  <c r="AM36" i="7"/>
  <c r="AL36" i="7"/>
  <c r="AK36" i="7"/>
  <c r="AJ36" i="7"/>
  <c r="AM35" i="7"/>
  <c r="AL35" i="7"/>
  <c r="AK35" i="7"/>
  <c r="AJ35" i="7"/>
  <c r="AM34" i="7"/>
  <c r="AL34" i="7"/>
  <c r="AK34" i="7"/>
  <c r="AJ34" i="7"/>
  <c r="AM33" i="7"/>
  <c r="AL33" i="7"/>
  <c r="AK33" i="7"/>
  <c r="AJ33" i="7"/>
  <c r="AM32" i="7"/>
  <c r="AL32" i="7"/>
  <c r="AK32" i="7"/>
  <c r="AJ32" i="7"/>
  <c r="AM31" i="7"/>
  <c r="AL31" i="7"/>
  <c r="AK31" i="7"/>
  <c r="AJ31" i="7"/>
  <c r="AM30" i="7"/>
  <c r="AL30" i="7"/>
  <c r="AK30" i="7"/>
  <c r="AJ30" i="7"/>
  <c r="AM29" i="7"/>
  <c r="AL29" i="7"/>
  <c r="AK29" i="7"/>
  <c r="AJ29" i="7"/>
  <c r="AM28" i="7"/>
  <c r="AL28" i="7"/>
  <c r="AK28" i="7"/>
  <c r="AJ28" i="7"/>
  <c r="AM27" i="7"/>
  <c r="AL27" i="7"/>
  <c r="AK27" i="7"/>
  <c r="AJ27" i="7"/>
  <c r="AE27" i="7"/>
  <c r="AD27" i="7"/>
  <c r="AC27" i="7"/>
  <c r="AB27" i="7"/>
  <c r="W27" i="7"/>
  <c r="V27" i="7"/>
  <c r="U27" i="7"/>
  <c r="T27" i="7"/>
  <c r="O27" i="7"/>
  <c r="N27" i="7"/>
  <c r="M27" i="7"/>
  <c r="L27" i="7"/>
  <c r="G27" i="7"/>
  <c r="F27" i="7"/>
  <c r="E27" i="7"/>
  <c r="D27" i="7"/>
  <c r="AM26" i="7"/>
  <c r="AL26" i="7"/>
  <c r="AK26" i="7"/>
  <c r="AJ26" i="7"/>
  <c r="AE26" i="7"/>
  <c r="AD26" i="7"/>
  <c r="AC26" i="7"/>
  <c r="AB26" i="7"/>
  <c r="W26" i="7"/>
  <c r="V26" i="7"/>
  <c r="U26" i="7"/>
  <c r="T26" i="7"/>
  <c r="O26" i="7"/>
  <c r="N26" i="7"/>
  <c r="M26" i="7"/>
  <c r="L26" i="7"/>
  <c r="G26" i="7"/>
  <c r="F26" i="7"/>
  <c r="E26" i="7"/>
  <c r="D26" i="7"/>
  <c r="AM25" i="7"/>
  <c r="AL25" i="7"/>
  <c r="AK25" i="7"/>
  <c r="AJ25" i="7"/>
  <c r="AE25" i="7"/>
  <c r="AD25" i="7"/>
  <c r="AC25" i="7"/>
  <c r="AB25" i="7"/>
  <c r="W25" i="7"/>
  <c r="V25" i="7"/>
  <c r="U25" i="7"/>
  <c r="T25" i="7"/>
  <c r="O25" i="7"/>
  <c r="N25" i="7"/>
  <c r="M25" i="7"/>
  <c r="L25" i="7"/>
  <c r="G25" i="7"/>
  <c r="F25" i="7"/>
  <c r="E25" i="7"/>
  <c r="D25" i="7"/>
  <c r="AM24" i="7"/>
  <c r="AL24" i="7"/>
  <c r="AK24" i="7"/>
  <c r="AJ24" i="7"/>
  <c r="AE24" i="7"/>
  <c r="AD24" i="7"/>
  <c r="AC24" i="7"/>
  <c r="AB24" i="7"/>
  <c r="W24" i="7"/>
  <c r="V24" i="7"/>
  <c r="U24" i="7"/>
  <c r="T24" i="7"/>
  <c r="O24" i="7"/>
  <c r="N24" i="7"/>
  <c r="M24" i="7"/>
  <c r="L24" i="7"/>
  <c r="G24" i="7"/>
  <c r="F24" i="7"/>
  <c r="E24" i="7"/>
  <c r="D24" i="7"/>
  <c r="AM23" i="7"/>
  <c r="AL23" i="7"/>
  <c r="AK23" i="7"/>
  <c r="AJ23" i="7"/>
  <c r="AE23" i="7"/>
  <c r="AD23" i="7"/>
  <c r="AC23" i="7"/>
  <c r="AB23" i="7"/>
  <c r="W23" i="7"/>
  <c r="V23" i="7"/>
  <c r="U23" i="7"/>
  <c r="T23" i="7"/>
  <c r="O23" i="7"/>
  <c r="N23" i="7"/>
  <c r="M23" i="7"/>
  <c r="L23" i="7"/>
  <c r="G23" i="7"/>
  <c r="F23" i="7"/>
  <c r="E23" i="7"/>
  <c r="D23" i="7"/>
  <c r="AM22" i="7"/>
  <c r="AL22" i="7"/>
  <c r="AK22" i="7"/>
  <c r="AJ22" i="7"/>
  <c r="AE22" i="7"/>
  <c r="AD22" i="7"/>
  <c r="AC22" i="7"/>
  <c r="AB22" i="7"/>
  <c r="W22" i="7"/>
  <c r="V22" i="7"/>
  <c r="U22" i="7"/>
  <c r="T22" i="7"/>
  <c r="O22" i="7"/>
  <c r="N22" i="7"/>
  <c r="M22" i="7"/>
  <c r="L22" i="7"/>
  <c r="G22" i="7"/>
  <c r="F22" i="7"/>
  <c r="E22" i="7"/>
  <c r="D22" i="7"/>
  <c r="AM21" i="7"/>
  <c r="AL21" i="7"/>
  <c r="AK21" i="7"/>
  <c r="AJ21" i="7"/>
  <c r="AE21" i="7"/>
  <c r="AD21" i="7"/>
  <c r="AC21" i="7"/>
  <c r="AB21" i="7"/>
  <c r="W21" i="7"/>
  <c r="V21" i="7"/>
  <c r="U21" i="7"/>
  <c r="T21" i="7"/>
  <c r="O21" i="7"/>
  <c r="N21" i="7"/>
  <c r="M21" i="7"/>
  <c r="L21" i="7"/>
  <c r="G21" i="7"/>
  <c r="F21" i="7"/>
  <c r="E21" i="7"/>
  <c r="D21" i="7"/>
  <c r="AM20" i="7"/>
  <c r="AL20" i="7"/>
  <c r="AK20" i="7"/>
  <c r="AJ20" i="7"/>
  <c r="AE20" i="7"/>
  <c r="AD20" i="7"/>
  <c r="AC20" i="7"/>
  <c r="AB20" i="7"/>
  <c r="W20" i="7"/>
  <c r="V20" i="7"/>
  <c r="U20" i="7"/>
  <c r="T20" i="7"/>
  <c r="O20" i="7"/>
  <c r="N20" i="7"/>
  <c r="M20" i="7"/>
  <c r="L20" i="7"/>
  <c r="G20" i="7"/>
  <c r="F20" i="7"/>
  <c r="E20" i="7"/>
  <c r="D20" i="7"/>
  <c r="AM19" i="7"/>
  <c r="AL19" i="7"/>
  <c r="AK19" i="7"/>
  <c r="AJ19" i="7"/>
  <c r="AE19" i="7"/>
  <c r="AD19" i="7"/>
  <c r="AC19" i="7"/>
  <c r="AB19" i="7"/>
  <c r="W19" i="7"/>
  <c r="V19" i="7"/>
  <c r="U19" i="7"/>
  <c r="T19" i="7"/>
  <c r="O19" i="7"/>
  <c r="N19" i="7"/>
  <c r="M19" i="7"/>
  <c r="L19" i="7"/>
  <c r="G19" i="7"/>
  <c r="F19" i="7"/>
  <c r="E19" i="7"/>
  <c r="D19" i="7"/>
  <c r="AM18" i="7"/>
  <c r="AL18" i="7"/>
  <c r="AK18" i="7"/>
  <c r="AJ18" i="7"/>
  <c r="AE18" i="7"/>
  <c r="AD18" i="7"/>
  <c r="AC18" i="7"/>
  <c r="AB18" i="7"/>
  <c r="W18" i="7"/>
  <c r="V18" i="7"/>
  <c r="U18" i="7"/>
  <c r="T18" i="7"/>
  <c r="O18" i="7"/>
  <c r="N18" i="7"/>
  <c r="M18" i="7"/>
  <c r="L18" i="7"/>
  <c r="G18" i="7"/>
  <c r="F18" i="7"/>
  <c r="E18" i="7"/>
  <c r="E29" i="7"/>
  <c r="D18" i="7"/>
  <c r="AM17" i="7"/>
  <c r="AL17" i="7"/>
  <c r="AK17" i="7"/>
  <c r="AJ17" i="7"/>
  <c r="AE17" i="7"/>
  <c r="AD17" i="7"/>
  <c r="AC17" i="7"/>
  <c r="AB17" i="7"/>
  <c r="W17" i="7"/>
  <c r="V17" i="7"/>
  <c r="U17" i="7"/>
  <c r="T17" i="7"/>
  <c r="O17" i="7"/>
  <c r="N17" i="7"/>
  <c r="M17" i="7"/>
  <c r="L17" i="7"/>
  <c r="G17" i="7"/>
  <c r="F17" i="7"/>
  <c r="E17" i="7"/>
  <c r="D17" i="7"/>
  <c r="AM16" i="7"/>
  <c r="AL16" i="7"/>
  <c r="AK16" i="7"/>
  <c r="AK38" i="7"/>
  <c r="AJ16" i="7"/>
  <c r="AE16" i="7"/>
  <c r="AD16" i="7"/>
  <c r="AC16" i="7"/>
  <c r="AB16" i="7"/>
  <c r="W16" i="7"/>
  <c r="V16" i="7"/>
  <c r="U16" i="7"/>
  <c r="T16" i="7"/>
  <c r="O16" i="7"/>
  <c r="N16" i="7"/>
  <c r="M16" i="7"/>
  <c r="L16" i="7"/>
  <c r="G16" i="7"/>
  <c r="E16" i="7"/>
  <c r="D16" i="7"/>
  <c r="AM15" i="7"/>
  <c r="AL15" i="7"/>
  <c r="AK15" i="7"/>
  <c r="AJ15" i="7"/>
  <c r="AE15" i="7"/>
  <c r="AD15" i="7"/>
  <c r="AC15" i="7"/>
  <c r="AB15" i="7"/>
  <c r="W15" i="7"/>
  <c r="V15" i="7"/>
  <c r="U15" i="7"/>
  <c r="T15" i="7"/>
  <c r="O15" i="7"/>
  <c r="N15" i="7"/>
  <c r="M15" i="7"/>
  <c r="L15" i="7"/>
  <c r="G15" i="7"/>
  <c r="F15" i="7"/>
  <c r="E15" i="7"/>
  <c r="D15" i="7"/>
  <c r="AM14" i="7"/>
  <c r="AL14" i="7"/>
  <c r="AK14" i="7"/>
  <c r="AJ14" i="7"/>
  <c r="AE14" i="7"/>
  <c r="AD14" i="7"/>
  <c r="AC14" i="7"/>
  <c r="AB14" i="7"/>
  <c r="W14" i="7"/>
  <c r="V14" i="7"/>
  <c r="U14" i="7"/>
  <c r="T14" i="7"/>
  <c r="O14" i="7"/>
  <c r="M14" i="7"/>
  <c r="N14" i="7"/>
  <c r="L14" i="7"/>
  <c r="G14" i="7"/>
  <c r="F14" i="7"/>
  <c r="E14" i="7"/>
  <c r="D14" i="7"/>
  <c r="AM13" i="7"/>
  <c r="AL13" i="7"/>
  <c r="AK13" i="7"/>
  <c r="AJ13" i="7"/>
  <c r="AE13" i="7"/>
  <c r="AD13" i="7"/>
  <c r="AC13" i="7"/>
  <c r="AB13" i="7"/>
  <c r="W13" i="7"/>
  <c r="V13" i="7"/>
  <c r="U13" i="7"/>
  <c r="T13" i="7"/>
  <c r="O13" i="7"/>
  <c r="M13" i="7"/>
  <c r="N13" i="7"/>
  <c r="L13" i="7"/>
  <c r="G13" i="7"/>
  <c r="F13" i="7"/>
  <c r="E13" i="7"/>
  <c r="D13" i="7"/>
  <c r="AM12" i="7"/>
  <c r="AL12" i="7"/>
  <c r="AK12" i="7"/>
  <c r="AJ12" i="7"/>
  <c r="AE12" i="7"/>
  <c r="AD12" i="7"/>
  <c r="AC12" i="7"/>
  <c r="AB12" i="7"/>
  <c r="W12" i="7"/>
  <c r="V12" i="7"/>
  <c r="U12" i="7"/>
  <c r="T12" i="7"/>
  <c r="O12" i="7"/>
  <c r="M12" i="7"/>
  <c r="N12" i="7"/>
  <c r="L12" i="7"/>
  <c r="G12" i="7"/>
  <c r="F12" i="7"/>
  <c r="E12" i="7"/>
  <c r="D12" i="7"/>
  <c r="AM11" i="7"/>
  <c r="AL11" i="7"/>
  <c r="AK11" i="7"/>
  <c r="AJ11" i="7"/>
  <c r="AE11" i="7"/>
  <c r="AD11" i="7"/>
  <c r="AC11" i="7"/>
  <c r="AB11" i="7"/>
  <c r="W11" i="7"/>
  <c r="V11" i="7"/>
  <c r="U11" i="7"/>
  <c r="T11" i="7"/>
  <c r="O11" i="7"/>
  <c r="M11" i="7"/>
  <c r="N11" i="7"/>
  <c r="L11" i="7"/>
  <c r="G11" i="7"/>
  <c r="E11" i="7"/>
  <c r="D11" i="7"/>
  <c r="AM10" i="7"/>
  <c r="AL10" i="7"/>
  <c r="AL38" i="7"/>
  <c r="AK10" i="7"/>
  <c r="AJ10" i="7"/>
  <c r="AE10" i="7"/>
  <c r="AD10" i="7"/>
  <c r="AD29" i="7"/>
  <c r="AC10" i="7"/>
  <c r="AC29" i="7"/>
  <c r="AB10" i="7"/>
  <c r="W10" i="7"/>
  <c r="V10" i="7"/>
  <c r="V29" i="7"/>
  <c r="U10" i="7"/>
  <c r="U29" i="7"/>
  <c r="T10" i="7"/>
  <c r="O10" i="7"/>
  <c r="M10" i="7"/>
  <c r="L10" i="7"/>
  <c r="G10" i="7"/>
  <c r="E10" i="7"/>
  <c r="D10" i="7"/>
  <c r="N10" i="7"/>
  <c r="F10" i="7"/>
  <c r="F29" i="7"/>
  <c r="AD20" i="6"/>
  <c r="AC20" i="6"/>
  <c r="AB20" i="6"/>
  <c r="AA20" i="6"/>
  <c r="Z20" i="6"/>
  <c r="Y20" i="6"/>
  <c r="N20" i="6"/>
  <c r="M20" i="6"/>
  <c r="L20" i="6"/>
  <c r="K20" i="6"/>
  <c r="J20" i="6"/>
  <c r="I20" i="6"/>
  <c r="AD19" i="6"/>
  <c r="AC19" i="6"/>
  <c r="AB19" i="6"/>
  <c r="AA19" i="6"/>
  <c r="Z19" i="6"/>
  <c r="Y19" i="6"/>
  <c r="N19" i="6"/>
  <c r="M19" i="6"/>
  <c r="L19" i="6"/>
  <c r="K19" i="6"/>
  <c r="J19" i="6"/>
  <c r="I19" i="6"/>
  <c r="W18" i="6"/>
  <c r="V18" i="6"/>
  <c r="G18" i="6"/>
  <c r="F18" i="6"/>
  <c r="W17" i="6"/>
  <c r="V17" i="6"/>
  <c r="G17" i="6"/>
  <c r="F17" i="6"/>
  <c r="W16" i="6"/>
  <c r="V16" i="6"/>
  <c r="G16" i="6"/>
  <c r="F16" i="6"/>
  <c r="W15" i="6"/>
  <c r="V15" i="6"/>
  <c r="G15" i="6"/>
  <c r="F15" i="6"/>
  <c r="AS14" i="6"/>
  <c r="AR14" i="6"/>
  <c r="AQ14" i="6"/>
  <c r="AP14" i="6"/>
  <c r="AO14" i="6"/>
  <c r="AN14" i="6"/>
  <c r="W14" i="6"/>
  <c r="V14" i="6"/>
  <c r="G14" i="6"/>
  <c r="F14" i="6"/>
  <c r="AL13" i="6"/>
  <c r="AK13" i="6"/>
  <c r="W13" i="6"/>
  <c r="V13" i="6"/>
  <c r="G13" i="6"/>
  <c r="F13" i="6"/>
  <c r="AK12" i="6"/>
  <c r="AL12" i="6"/>
  <c r="W12" i="6"/>
  <c r="V12" i="6"/>
  <c r="G12" i="6"/>
  <c r="F12" i="6"/>
  <c r="AK11" i="6"/>
  <c r="AL11" i="6"/>
  <c r="W11" i="6"/>
  <c r="V11" i="6"/>
  <c r="F11" i="6"/>
  <c r="G11" i="6"/>
  <c r="AK10" i="6"/>
  <c r="AL10" i="6"/>
  <c r="W10" i="6"/>
  <c r="V10" i="6"/>
  <c r="F10" i="6"/>
  <c r="G10" i="6"/>
  <c r="AK9" i="6"/>
  <c r="AI2" i="6"/>
  <c r="AH12" i="6"/>
  <c r="AM12" i="6"/>
  <c r="T2" i="6"/>
  <c r="S13" i="6"/>
  <c r="X13" i="6"/>
  <c r="D2" i="6"/>
  <c r="C18" i="6"/>
  <c r="H18" i="6"/>
  <c r="K4" i="4"/>
  <c r="K5" i="4"/>
  <c r="K6" i="4"/>
  <c r="K3" i="4"/>
  <c r="BU5" i="3"/>
  <c r="BU30" i="3"/>
  <c r="BU6" i="3"/>
  <c r="BU7" i="3"/>
  <c r="BU8" i="3"/>
  <c r="BU9" i="3"/>
  <c r="BU10" i="3"/>
  <c r="BU11" i="3"/>
  <c r="BU12" i="3"/>
  <c r="BU13" i="3"/>
  <c r="BU14" i="3"/>
  <c r="BU15" i="3"/>
  <c r="BU16" i="3"/>
  <c r="BU17" i="3"/>
  <c r="BU18" i="3"/>
  <c r="BU19" i="3"/>
  <c r="BU20" i="3"/>
  <c r="BU21" i="3"/>
  <c r="BU22" i="3"/>
  <c r="BU23" i="3"/>
  <c r="BU24" i="3"/>
  <c r="BU25" i="3"/>
  <c r="BU26" i="3"/>
  <c r="BU27" i="3"/>
  <c r="BU28" i="3"/>
  <c r="BU29"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H28" i="3"/>
  <c r="H27" i="3"/>
  <c r="H26" i="3"/>
  <c r="H25" i="3"/>
  <c r="H24" i="3"/>
  <c r="H23" i="3"/>
  <c r="H22" i="3"/>
  <c r="H21" i="3"/>
  <c r="H20" i="3"/>
  <c r="H19" i="3"/>
  <c r="H18" i="3"/>
  <c r="H17" i="3"/>
  <c r="H16" i="3"/>
  <c r="H15" i="3"/>
  <c r="H14" i="3"/>
  <c r="H13" i="3"/>
  <c r="H12" i="3"/>
  <c r="H11" i="3"/>
  <c r="H10" i="3"/>
  <c r="H9" i="3"/>
  <c r="H8" i="3"/>
  <c r="H7" i="3"/>
  <c r="H6" i="3"/>
  <c r="H5" i="3"/>
  <c r="R6" i="3"/>
  <c r="R7" i="3"/>
  <c r="R8" i="3"/>
  <c r="R9" i="3"/>
  <c r="R10" i="3"/>
  <c r="R11" i="3"/>
  <c r="R12" i="3"/>
  <c r="R13" i="3"/>
  <c r="R14" i="3"/>
  <c r="R15" i="3"/>
  <c r="R16" i="3"/>
  <c r="R17" i="3"/>
  <c r="R18" i="3"/>
  <c r="R19" i="3"/>
  <c r="R20" i="3"/>
  <c r="R21" i="3"/>
  <c r="R22" i="3"/>
  <c r="R23" i="3"/>
  <c r="R24" i="3"/>
  <c r="R25" i="3"/>
  <c r="R26" i="3"/>
  <c r="R27" i="3"/>
  <c r="R28" i="3"/>
  <c r="R5" i="3"/>
  <c r="AA32" i="3"/>
  <c r="AA33" i="3"/>
  <c r="AA34" i="3"/>
  <c r="AA31" i="3"/>
  <c r="AA12" i="3"/>
  <c r="AA13" i="3"/>
  <c r="AA14" i="3"/>
  <c r="AA15" i="3"/>
  <c r="AA16" i="3"/>
  <c r="AA17" i="3"/>
  <c r="AA18" i="3"/>
  <c r="AA19" i="3"/>
  <c r="AA20" i="3"/>
  <c r="AA21" i="3"/>
  <c r="AA22" i="3"/>
  <c r="AA23" i="3"/>
  <c r="AA24" i="3"/>
  <c r="AA25" i="3"/>
  <c r="AA26" i="3"/>
  <c r="AA27" i="3"/>
  <c r="AA28" i="3"/>
  <c r="AA29" i="3"/>
  <c r="AA30" i="3"/>
  <c r="AA6" i="3"/>
  <c r="AA7" i="3"/>
  <c r="AA8" i="3"/>
  <c r="AA9" i="3"/>
  <c r="AA10" i="3"/>
  <c r="AA11" i="3"/>
  <c r="AA5" i="3"/>
  <c r="AD5" i="3"/>
  <c r="CB36" i="3"/>
  <c r="CB35" i="3"/>
  <c r="CB34" i="3"/>
  <c r="CB33" i="3"/>
  <c r="CB32" i="3"/>
  <c r="CB31" i="3"/>
  <c r="R4" i="4"/>
  <c r="S4" i="4"/>
  <c r="R5" i="4"/>
  <c r="S5" i="4"/>
  <c r="R6" i="4"/>
  <c r="S6" i="4"/>
  <c r="R3" i="4"/>
  <c r="S3" i="4"/>
  <c r="N4" i="4"/>
  <c r="O4" i="4"/>
  <c r="N5" i="4"/>
  <c r="O5" i="4"/>
  <c r="N6" i="4"/>
  <c r="O6" i="4"/>
  <c r="O3" i="4"/>
  <c r="N3" i="4"/>
  <c r="BS32" i="3"/>
  <c r="BS36" i="3"/>
  <c r="BS35" i="3"/>
  <c r="BS34" i="3"/>
  <c r="BS33" i="3"/>
  <c r="BS31" i="3"/>
  <c r="BK13" i="3"/>
  <c r="BM13" i="3"/>
  <c r="BK12" i="3"/>
  <c r="BL12" i="3"/>
  <c r="BK11" i="3"/>
  <c r="BM11" i="3"/>
  <c r="BK10" i="3"/>
  <c r="BM10" i="3"/>
  <c r="S28" i="3"/>
  <c r="S27" i="3"/>
  <c r="S26" i="3"/>
  <c r="S25" i="3"/>
  <c r="S24" i="3"/>
  <c r="S23" i="3"/>
  <c r="S22" i="3"/>
  <c r="S21" i="3"/>
  <c r="S20" i="3"/>
  <c r="S19" i="3"/>
  <c r="S18" i="3"/>
  <c r="S17" i="3"/>
  <c r="S16" i="3"/>
  <c r="S15" i="3"/>
  <c r="S14" i="3"/>
  <c r="S13" i="3"/>
  <c r="S12" i="3"/>
  <c r="S11" i="3"/>
  <c r="S10" i="3"/>
  <c r="S9" i="3"/>
  <c r="S8" i="3"/>
  <c r="S7" i="3"/>
  <c r="S6" i="3"/>
  <c r="I5" i="3"/>
  <c r="I6" i="3"/>
  <c r="I7" i="3"/>
  <c r="I8" i="3"/>
  <c r="I9" i="3"/>
  <c r="I10" i="3"/>
  <c r="I11" i="3"/>
  <c r="I12" i="3"/>
  <c r="I13" i="3"/>
  <c r="I14" i="3"/>
  <c r="I15" i="3"/>
  <c r="I16" i="3"/>
  <c r="I17" i="3"/>
  <c r="I18" i="3"/>
  <c r="I19" i="3"/>
  <c r="I20" i="3"/>
  <c r="I21" i="3"/>
  <c r="I22" i="3"/>
  <c r="I23" i="3"/>
  <c r="I24" i="3"/>
  <c r="I25" i="3"/>
  <c r="I26" i="3"/>
  <c r="I27" i="3"/>
  <c r="I28" i="3"/>
  <c r="S29" i="3"/>
  <c r="A16" i="4"/>
  <c r="A15" i="4"/>
  <c r="A14" i="4"/>
  <c r="A13" i="4"/>
  <c r="A12" i="4"/>
  <c r="A11" i="4"/>
  <c r="A10" i="4"/>
  <c r="A9" i="4"/>
  <c r="A8" i="4"/>
  <c r="A7" i="4"/>
  <c r="A6" i="4"/>
  <c r="A5" i="4"/>
  <c r="BT8" i="3"/>
  <c r="BT12" i="3"/>
  <c r="BT16" i="3"/>
  <c r="BT20" i="3"/>
  <c r="BT24" i="3"/>
  <c r="BT28" i="3"/>
  <c r="AF73" i="3"/>
  <c r="AE73" i="3"/>
  <c r="AF69" i="3"/>
  <c r="AE69" i="3"/>
  <c r="AF65" i="3"/>
  <c r="AE65" i="3"/>
  <c r="AF61" i="3"/>
  <c r="AE61" i="3"/>
  <c r="AF57" i="3"/>
  <c r="AE57" i="3"/>
  <c r="AF53" i="3"/>
  <c r="AE53" i="3"/>
  <c r="AF49" i="3"/>
  <c r="AE49" i="3"/>
  <c r="AF45" i="3"/>
  <c r="AE45" i="3"/>
  <c r="AF8" i="3"/>
  <c r="AE8" i="3"/>
  <c r="AF12" i="3"/>
  <c r="AE12" i="3"/>
  <c r="AF16" i="3"/>
  <c r="AE16" i="3"/>
  <c r="AF20" i="3"/>
  <c r="AE20" i="3"/>
  <c r="AF24" i="3"/>
  <c r="AE24" i="3"/>
  <c r="AF28" i="3"/>
  <c r="AE28" i="3"/>
  <c r="AF32" i="3"/>
  <c r="AE32" i="3"/>
  <c r="BT9" i="3"/>
  <c r="BT13" i="3"/>
  <c r="BT17" i="3"/>
  <c r="BT21" i="3"/>
  <c r="BT25" i="3"/>
  <c r="BT29" i="3"/>
  <c r="AF72" i="3"/>
  <c r="AE72" i="3"/>
  <c r="AF68" i="3"/>
  <c r="AE68" i="3"/>
  <c r="AF64" i="3"/>
  <c r="AE64" i="3"/>
  <c r="AF60" i="3"/>
  <c r="AE60" i="3"/>
  <c r="AF56" i="3"/>
  <c r="AE56" i="3"/>
  <c r="AF52" i="3"/>
  <c r="AE52" i="3"/>
  <c r="AF48" i="3"/>
  <c r="AE48" i="3"/>
  <c r="AF44" i="3"/>
  <c r="AE44" i="3"/>
  <c r="AF9" i="3"/>
  <c r="AE9" i="3"/>
  <c r="AF13" i="3"/>
  <c r="AE13" i="3"/>
  <c r="AF17" i="3"/>
  <c r="AE17" i="3"/>
  <c r="AF21" i="3"/>
  <c r="AE21" i="3"/>
  <c r="AF25" i="3"/>
  <c r="AE25" i="3"/>
  <c r="AF29" i="3"/>
  <c r="AE29" i="3"/>
  <c r="AF33" i="3"/>
  <c r="AE33" i="3"/>
  <c r="BT6" i="3"/>
  <c r="BT10" i="3"/>
  <c r="BT14" i="3"/>
  <c r="BT18" i="3"/>
  <c r="BT22" i="3"/>
  <c r="BT26" i="3"/>
  <c r="BT5" i="3"/>
  <c r="BT30" i="3"/>
  <c r="AF71" i="3"/>
  <c r="AE71" i="3"/>
  <c r="AF67" i="3"/>
  <c r="AE67" i="3"/>
  <c r="AF63" i="3"/>
  <c r="AE63" i="3"/>
  <c r="AF59" i="3"/>
  <c r="AF55" i="3"/>
  <c r="AE55" i="3"/>
  <c r="AF51" i="3"/>
  <c r="AE51" i="3"/>
  <c r="AF47" i="3"/>
  <c r="AE47" i="3"/>
  <c r="AF6" i="3"/>
  <c r="AE6" i="3"/>
  <c r="AF10" i="3"/>
  <c r="AE10" i="3"/>
  <c r="BT11" i="3"/>
  <c r="BT27" i="3"/>
  <c r="AF62" i="3"/>
  <c r="AE62" i="3"/>
  <c r="AF46" i="3"/>
  <c r="AE46" i="3"/>
  <c r="AF15" i="3"/>
  <c r="AE15" i="3"/>
  <c r="AF23" i="3"/>
  <c r="AE23" i="3"/>
  <c r="AF31" i="3"/>
  <c r="AE31" i="3"/>
  <c r="BT15" i="3"/>
  <c r="AF58" i="3"/>
  <c r="AE58" i="3"/>
  <c r="AF7" i="3"/>
  <c r="AE7" i="3"/>
  <c r="AF18" i="3"/>
  <c r="AE18" i="3"/>
  <c r="AF26" i="3"/>
  <c r="AE26" i="3"/>
  <c r="AF34" i="3"/>
  <c r="AE34" i="3"/>
  <c r="BT19" i="3"/>
  <c r="AF70" i="3"/>
  <c r="AE70" i="3"/>
  <c r="AF54" i="3"/>
  <c r="AE54" i="3"/>
  <c r="AF11" i="3"/>
  <c r="AE11" i="3"/>
  <c r="AF19" i="3"/>
  <c r="AE19" i="3"/>
  <c r="AF27" i="3"/>
  <c r="AE27" i="3"/>
  <c r="AF5" i="3"/>
  <c r="BT7" i="3"/>
  <c r="BT23" i="3"/>
  <c r="AF66" i="3"/>
  <c r="AE66" i="3"/>
  <c r="AF50" i="3"/>
  <c r="AE50" i="3"/>
  <c r="AF14" i="3"/>
  <c r="AE14" i="3"/>
  <c r="AF22" i="3"/>
  <c r="AE22" i="3"/>
  <c r="AF30" i="3"/>
  <c r="AE30" i="3"/>
  <c r="AM21" i="3"/>
  <c r="AM10"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44" i="3"/>
  <c r="AD6" i="3"/>
  <c r="AD3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Q6" i="3"/>
  <c r="Q7" i="3"/>
  <c r="Q8" i="3"/>
  <c r="Q9" i="3"/>
  <c r="Q10" i="3"/>
  <c r="Q11" i="3"/>
  <c r="Q12" i="3"/>
  <c r="Q13" i="3"/>
  <c r="Q14" i="3"/>
  <c r="Q15" i="3"/>
  <c r="Q16" i="3"/>
  <c r="Q17" i="3"/>
  <c r="Q18" i="3"/>
  <c r="Q19" i="3"/>
  <c r="Q20" i="3"/>
  <c r="Q21" i="3"/>
  <c r="Q22" i="3"/>
  <c r="Q23" i="3"/>
  <c r="Q24" i="3"/>
  <c r="Q25" i="3"/>
  <c r="Q26" i="3"/>
  <c r="Q27" i="3"/>
  <c r="Q28" i="3"/>
  <c r="Q5" i="3"/>
  <c r="G6" i="3"/>
  <c r="G7" i="3"/>
  <c r="G8" i="3"/>
  <c r="G9" i="3"/>
  <c r="G10" i="3"/>
  <c r="G11" i="3"/>
  <c r="G12" i="3"/>
  <c r="G13" i="3"/>
  <c r="G14" i="3"/>
  <c r="G15" i="3"/>
  <c r="G16" i="3"/>
  <c r="G17" i="3"/>
  <c r="G18" i="3"/>
  <c r="G19" i="3"/>
  <c r="G20" i="3"/>
  <c r="G21" i="3"/>
  <c r="G22" i="3"/>
  <c r="G23" i="3"/>
  <c r="G24" i="3"/>
  <c r="G25" i="3"/>
  <c r="G26" i="3"/>
  <c r="G27" i="3"/>
  <c r="G28" i="3"/>
  <c r="G5" i="3"/>
  <c r="BK9" i="3"/>
  <c r="BM9" i="3"/>
  <c r="BK8" i="3"/>
  <c r="BL8" i="3"/>
  <c r="BK7" i="3"/>
  <c r="BL7" i="3"/>
  <c r="BK6" i="3"/>
  <c r="BL6" i="3"/>
  <c r="BK5" i="3"/>
  <c r="BM5" i="3"/>
  <c r="BM14" i="3"/>
  <c r="AE59" i="3"/>
  <c r="AE74" i="3"/>
  <c r="AF74" i="3"/>
  <c r="BM7" i="3"/>
  <c r="BM6" i="3"/>
  <c r="R29" i="3"/>
  <c r="AD77" i="3"/>
  <c r="AD76" i="3"/>
  <c r="AD75" i="3"/>
  <c r="AD39" i="3"/>
  <c r="AD38" i="3"/>
  <c r="AD78" i="3"/>
  <c r="H32" i="3"/>
  <c r="R32" i="3"/>
  <c r="R35" i="3"/>
  <c r="R34" i="3"/>
  <c r="R33" i="3"/>
  <c r="H35" i="3"/>
  <c r="R31" i="3"/>
  <c r="BA42" i="3"/>
  <c r="BA41" i="3"/>
  <c r="BA40" i="3"/>
  <c r="BA39" i="3"/>
  <c r="BA38" i="3"/>
  <c r="BA31" i="3"/>
  <c r="BA30" i="3"/>
  <c r="BA29" i="3"/>
  <c r="BA28" i="3"/>
  <c r="BA27" i="3"/>
  <c r="BA20" i="3"/>
  <c r="BA19" i="3"/>
  <c r="BA18" i="3"/>
  <c r="BA17" i="3"/>
  <c r="BA16" i="3"/>
  <c r="BA9" i="3"/>
  <c r="BA8" i="3"/>
  <c r="BA7" i="3"/>
  <c r="BA6" i="3"/>
  <c r="BA5" i="3"/>
  <c r="AP20" i="3"/>
  <c r="AQ20" i="3"/>
  <c r="AP19" i="3"/>
  <c r="AQ19" i="3"/>
  <c r="AP18" i="3"/>
  <c r="AQ18" i="3"/>
  <c r="AP17" i="3"/>
  <c r="AQ17" i="3"/>
  <c r="AP16" i="3"/>
  <c r="AQ16" i="3" s="1"/>
  <c r="AR21" i="3" s="1"/>
  <c r="AP5" i="3"/>
  <c r="AQ5" i="3"/>
  <c r="AP9" i="3"/>
  <c r="AQ9" i="3"/>
  <c r="AP8" i="3"/>
  <c r="AQ8" i="3"/>
  <c r="AP7" i="3"/>
  <c r="AQ7" i="3"/>
  <c r="AP6" i="3"/>
  <c r="AQ6" i="3"/>
  <c r="BB9" i="3"/>
  <c r="BC9" i="3"/>
  <c r="BB19" i="3"/>
  <c r="BC19" i="3"/>
  <c r="BB29" i="3"/>
  <c r="BC29" i="3"/>
  <c r="BB39" i="3"/>
  <c r="BC39" i="3"/>
  <c r="BB6" i="3"/>
  <c r="BC6" i="3"/>
  <c r="BB16" i="3"/>
  <c r="BB21" i="3"/>
  <c r="BC16" i="3"/>
  <c r="BB20" i="3"/>
  <c r="BC20" i="3"/>
  <c r="BB30" i="3"/>
  <c r="BC30" i="3"/>
  <c r="BB40" i="3"/>
  <c r="BC40" i="3"/>
  <c r="BB7" i="3"/>
  <c r="BC7" i="3"/>
  <c r="BB17" i="3"/>
  <c r="BC17" i="3"/>
  <c r="BB27" i="3"/>
  <c r="BB32" i="3"/>
  <c r="BC27" i="3"/>
  <c r="BB31" i="3"/>
  <c r="BC31" i="3"/>
  <c r="BB41" i="3"/>
  <c r="BC41" i="3"/>
  <c r="BB8" i="3"/>
  <c r="BC8" i="3"/>
  <c r="BB18" i="3"/>
  <c r="BC18" i="3"/>
  <c r="BB28" i="3"/>
  <c r="BC28" i="3"/>
  <c r="BB38" i="3"/>
  <c r="BB43" i="3"/>
  <c r="BC38" i="3"/>
  <c r="BB42" i="3"/>
  <c r="BC42" i="3"/>
  <c r="BB5" i="3"/>
  <c r="BB10" i="3"/>
  <c r="BC5" i="3"/>
  <c r="AR10" i="3"/>
  <c r="BM12" i="3"/>
  <c r="BL9" i="3"/>
  <c r="BL10" i="3"/>
  <c r="BL11" i="3"/>
  <c r="BM8" i="3"/>
  <c r="BL13" i="3"/>
  <c r="AK14" i="6"/>
  <c r="AL9" i="6"/>
  <c r="AL14" i="6"/>
  <c r="C9" i="6"/>
  <c r="AH9" i="6"/>
  <c r="AM9" i="6"/>
  <c r="S10" i="6"/>
  <c r="X10" i="6"/>
  <c r="C11" i="6"/>
  <c r="H11" i="6"/>
  <c r="AH11" i="6"/>
  <c r="AM11" i="6"/>
  <c r="S12" i="6"/>
  <c r="X12" i="6"/>
  <c r="C13" i="6"/>
  <c r="H13" i="6"/>
  <c r="AH13" i="6"/>
  <c r="AM13" i="6"/>
  <c r="S14" i="6"/>
  <c r="X14" i="6"/>
  <c r="S15" i="6"/>
  <c r="X15" i="6"/>
  <c r="S16" i="6"/>
  <c r="X16" i="6"/>
  <c r="S17" i="6"/>
  <c r="X17" i="6"/>
  <c r="S18" i="6"/>
  <c r="X18" i="6"/>
  <c r="S9" i="6"/>
  <c r="C10" i="6"/>
  <c r="H10" i="6"/>
  <c r="AH10" i="6"/>
  <c r="AM10" i="6"/>
  <c r="S11" i="6"/>
  <c r="X11" i="6"/>
  <c r="C12" i="6"/>
  <c r="H12" i="6"/>
  <c r="C14" i="6"/>
  <c r="H14" i="6"/>
  <c r="C15" i="6"/>
  <c r="H15" i="6"/>
  <c r="C16" i="6"/>
  <c r="H16" i="6"/>
  <c r="C17" i="6"/>
  <c r="H17" i="6"/>
  <c r="X9" i="6"/>
  <c r="X20" i="6"/>
  <c r="V9" i="6"/>
  <c r="H9" i="6"/>
  <c r="F9" i="6"/>
  <c r="H20" i="6"/>
  <c r="AM14" i="6"/>
  <c r="W9" i="6"/>
  <c r="V19" i="6"/>
  <c r="V20" i="6"/>
  <c r="G9" i="6"/>
  <c r="F19" i="6"/>
  <c r="F20" i="6"/>
  <c r="W19" i="6"/>
  <c r="W20" i="6"/>
  <c r="G20" i="6"/>
  <c r="G19" i="6"/>
  <c r="CD30" i="3"/>
  <c r="AF35" i="3"/>
  <c r="AD37" i="3"/>
  <c r="AE5" i="3"/>
  <c r="AE35" i="3"/>
  <c r="H33" i="3"/>
  <c r="H31" i="3"/>
  <c r="H34" i="3"/>
  <c r="I29" i="3"/>
  <c r="H29" i="3"/>
  <c r="N29" i="7"/>
  <c r="M29" i="7"/>
  <c r="AI8" i="5"/>
  <c r="AE8" i="5"/>
  <c r="AF8" i="5"/>
  <c r="AN8" i="5"/>
  <c r="AH8" i="5"/>
  <c r="AQ8" i="5" s="1"/>
  <c r="AP8" i="5"/>
  <c r="Y8" i="5"/>
  <c r="AJ8" i="5"/>
  <c r="AC8" i="5"/>
  <c r="AK8" i="5"/>
  <c r="AD8" i="5"/>
  <c r="AL8" i="5"/>
  <c r="BL5" i="3"/>
  <c r="BL14" i="3"/>
  <c r="K8" i="5" l="1"/>
  <c r="H8" i="5"/>
  <c r="P8" i="5"/>
  <c r="T8" i="5"/>
  <c r="E8" i="5"/>
  <c r="M8" i="5"/>
  <c r="R8" i="5"/>
  <c r="J8" i="5"/>
  <c r="F8" i="5"/>
  <c r="L8" i="5"/>
  <c r="O8" i="5"/>
  <c r="I8" i="5"/>
  <c r="D8" i="5"/>
  <c r="N8" i="5"/>
  <c r="S8" i="5"/>
  <c r="Q8" i="5"/>
  <c r="G8" i="5"/>
  <c r="U7" i="5"/>
  <c r="U6" i="5"/>
  <c r="B17" i="12"/>
  <c r="B15" i="12"/>
  <c r="B16" i="12"/>
  <c r="U8" i="5" l="1"/>
</calcChain>
</file>

<file path=xl/sharedStrings.xml><?xml version="1.0" encoding="utf-8"?>
<sst xmlns="http://schemas.openxmlformats.org/spreadsheetml/2006/main" count="3950" uniqueCount="222">
  <si>
    <t>Scorekort</t>
  </si>
  <si>
    <t>Navn</t>
  </si>
  <si>
    <t>8-ball variation</t>
  </si>
  <si>
    <t>8-ball blocked</t>
  </si>
  <si>
    <t>Golfslag bane</t>
  </si>
  <si>
    <t>Gutter</t>
  </si>
  <si>
    <t>Utslag</t>
  </si>
  <si>
    <t>Inspill Basis</t>
  </si>
  <si>
    <t>Wedge Variation</t>
  </si>
  <si>
    <t>Putt - 1-3 m</t>
  </si>
  <si>
    <t>Dato</t>
  </si>
  <si>
    <t>Nr</t>
  </si>
  <si>
    <t>Slag</t>
  </si>
  <si>
    <t>Lengde (m)</t>
  </si>
  <si>
    <t>Resultat (m)</t>
  </si>
  <si>
    <t>PEI</t>
  </si>
  <si>
    <t>PGA Putts</t>
  </si>
  <si>
    <t>Poeng</t>
  </si>
  <si>
    <t>Hull nr.</t>
  </si>
  <si>
    <t>SG fra lengde</t>
  </si>
  <si>
    <t>Lie(g/fw/b/r)</t>
  </si>
  <si>
    <t>SG</t>
  </si>
  <si>
    <t>Carry</t>
  </si>
  <si>
    <t>Carry side</t>
  </si>
  <si>
    <t>Speed</t>
  </si>
  <si>
    <t xml:space="preserve"> Mål Avstand</t>
  </si>
  <si>
    <t>Till mål</t>
  </si>
  <si>
    <t>Antall slag</t>
  </si>
  <si>
    <t>Res +/-</t>
  </si>
  <si>
    <t>Antall fot</t>
  </si>
  <si>
    <t>Peong</t>
  </si>
  <si>
    <t>Chip10</t>
  </si>
  <si>
    <t>Inspill</t>
  </si>
  <si>
    <t>Chip30</t>
  </si>
  <si>
    <t>Wedge20</t>
  </si>
  <si>
    <t>Wedge40</t>
  </si>
  <si>
    <t>Lobb15</t>
  </si>
  <si>
    <t>Lobb25</t>
  </si>
  <si>
    <t xml:space="preserve"> Retning Total</t>
  </si>
  <si>
    <t>Total</t>
  </si>
  <si>
    <t>Bunker10</t>
  </si>
  <si>
    <t>Bunker20</t>
  </si>
  <si>
    <t>Wedge</t>
  </si>
  <si>
    <t>Jenter</t>
  </si>
  <si>
    <t>Bunker</t>
  </si>
  <si>
    <t>Totalt</t>
  </si>
  <si>
    <t>Lobb</t>
  </si>
  <si>
    <t>Gjennomsnitt 1m</t>
  </si>
  <si>
    <t>Gjennomsnitt 1,5m</t>
  </si>
  <si>
    <t>Chip</t>
  </si>
  <si>
    <t>Gjennomsnitt 2m</t>
  </si>
  <si>
    <t>Gjennomsnitt 2,5m</t>
  </si>
  <si>
    <t>Total PEI</t>
  </si>
  <si>
    <t>Gjennomsnitt 3m</t>
  </si>
  <si>
    <t>Inspill PEI</t>
  </si>
  <si>
    <t>Bunker PEI</t>
  </si>
  <si>
    <t>Wedge PEI</t>
  </si>
  <si>
    <t>PEI TEST</t>
  </si>
  <si>
    <t>Hull</t>
  </si>
  <si>
    <t>Slag (f/r/t/b)</t>
  </si>
  <si>
    <t>Lengde</t>
  </si>
  <si>
    <t>Till hull</t>
  </si>
  <si>
    <t>Team Norway Slagtest</t>
  </si>
  <si>
    <t>Team Norway Wedgetest</t>
  </si>
  <si>
    <t>Version</t>
  </si>
  <si>
    <t>German Boys - ST Leon ROT</t>
  </si>
  <si>
    <t>French Ladies U21 ST Cloud GC</t>
  </si>
  <si>
    <t xml:space="preserve">PGA Tour 27 shots </t>
  </si>
  <si>
    <t>Enter - for venstre og + for høyre.</t>
  </si>
  <si>
    <t>Dist</t>
  </si>
  <si>
    <t>Retning</t>
  </si>
  <si>
    <t>Fra hull</t>
  </si>
  <si>
    <t>Rand</t>
  </si>
  <si>
    <t>TN Test Protokoll</t>
  </si>
  <si>
    <t>Standard sving</t>
  </si>
  <si>
    <t>Medianlengde med din med J7</t>
  </si>
  <si>
    <t>Wedge 3 Blocked</t>
  </si>
  <si>
    <t>Inspill120</t>
  </si>
  <si>
    <t>Wedge 3 Variation</t>
  </si>
  <si>
    <t>Inspill160</t>
  </si>
  <si>
    <t>InspillVariation</t>
  </si>
  <si>
    <t xml:space="preserve">TEE alt 1 </t>
  </si>
  <si>
    <t>TEE alt 2</t>
  </si>
  <si>
    <t>Strat lengde</t>
  </si>
  <si>
    <t>Approach lengde</t>
  </si>
  <si>
    <t>Predict sc. App</t>
  </si>
  <si>
    <t>SG App</t>
  </si>
  <si>
    <t>End score App</t>
  </si>
  <si>
    <t>Score - tee strategi</t>
  </si>
  <si>
    <t>End score</t>
  </si>
  <si>
    <t>Pred. Score Tee</t>
  </si>
  <si>
    <t>Score - SG vs Banelengde</t>
  </si>
  <si>
    <t>Pred. Score</t>
  </si>
  <si>
    <t>SG +/-</t>
  </si>
  <si>
    <t xml:space="preserve">SG vs PGA Tour </t>
  </si>
  <si>
    <t>Avstand greenkant</t>
  </si>
  <si>
    <t>Greenkant - flagg</t>
  </si>
  <si>
    <t>Vind +/-</t>
  </si>
  <si>
    <t>Opp/ned +/-</t>
  </si>
  <si>
    <t>Sprett/rull +/-</t>
  </si>
  <si>
    <t>Carrymål</t>
  </si>
  <si>
    <t>Resultat fra hull</t>
  </si>
  <si>
    <t>Hvilket risikonivå velger du?</t>
  </si>
  <si>
    <t>Avstånd/PEI</t>
  </si>
  <si>
    <t>M. Lengde</t>
  </si>
  <si>
    <t>Side</t>
  </si>
  <si>
    <t>A</t>
  </si>
  <si>
    <t>Club Path</t>
  </si>
  <si>
    <t>Face Angle</t>
  </si>
  <si>
    <t>Attack angle</t>
  </si>
  <si>
    <t>Dynamic loft</t>
  </si>
  <si>
    <t>Impact Location</t>
  </si>
  <si>
    <t>Club path</t>
  </si>
  <si>
    <t>B</t>
  </si>
  <si>
    <t>Median</t>
  </si>
  <si>
    <t>Medel</t>
  </si>
  <si>
    <t>Treningsøkt</t>
  </si>
  <si>
    <t>Turnering</t>
  </si>
  <si>
    <t>Sving</t>
  </si>
  <si>
    <t xml:space="preserve">Putt </t>
  </si>
  <si>
    <t>Naerspill</t>
  </si>
  <si>
    <t>Mål</t>
  </si>
  <si>
    <t>Spill</t>
  </si>
  <si>
    <t>Golfslag</t>
  </si>
  <si>
    <t>Teknikk</t>
  </si>
  <si>
    <t>Fys</t>
  </si>
  <si>
    <t>Ting</t>
  </si>
  <si>
    <t>Rep.</t>
  </si>
  <si>
    <t>Tid</t>
  </si>
  <si>
    <t>ABT</t>
  </si>
  <si>
    <t>Ja/Nei</t>
  </si>
  <si>
    <t>AV</t>
  </si>
  <si>
    <t>Målning</t>
  </si>
  <si>
    <t>Meter, PEI, SG</t>
  </si>
  <si>
    <t>Avstand/slag</t>
  </si>
  <si>
    <t>Nr/slag</t>
  </si>
  <si>
    <t>Antall boller per trinn</t>
  </si>
  <si>
    <t>Antall varv</t>
  </si>
  <si>
    <t>Ring</t>
  </si>
  <si>
    <t>FW</t>
  </si>
  <si>
    <t>Fyrkant</t>
  </si>
  <si>
    <t>Rough</t>
  </si>
  <si>
    <t>Triangel</t>
  </si>
  <si>
    <t>S1</t>
  </si>
  <si>
    <t>S2</t>
  </si>
  <si>
    <t>S3</t>
  </si>
  <si>
    <t>S4</t>
  </si>
  <si>
    <t>S5</t>
  </si>
  <si>
    <t>P1</t>
  </si>
  <si>
    <t>P2</t>
  </si>
  <si>
    <t>P3</t>
  </si>
  <si>
    <t>L/A</t>
  </si>
  <si>
    <t>V/H</t>
  </si>
  <si>
    <t>K/L</t>
  </si>
  <si>
    <t>H/V</t>
  </si>
  <si>
    <t>Score</t>
  </si>
  <si>
    <t>RU</t>
  </si>
  <si>
    <t>STR</t>
  </si>
  <si>
    <t>REA</t>
  </si>
  <si>
    <t>Kost</t>
  </si>
  <si>
    <t>Drikk</t>
  </si>
  <si>
    <t>T</t>
  </si>
  <si>
    <t>P</t>
  </si>
  <si>
    <t xml:space="preserve">Hovland inspills PEI Turnering </t>
  </si>
  <si>
    <t>Lie</t>
  </si>
  <si>
    <t>Andel</t>
  </si>
  <si>
    <t>Fra</t>
  </si>
  <si>
    <t>till</t>
  </si>
  <si>
    <t>FT</t>
  </si>
  <si>
    <t>Meter</t>
  </si>
  <si>
    <t>Tee</t>
  </si>
  <si>
    <t>Putt lengde</t>
  </si>
  <si>
    <t>sänk</t>
  </si>
  <si>
    <t>1 fot</t>
  </si>
  <si>
    <t>2 fot</t>
  </si>
  <si>
    <t>4 fot</t>
  </si>
  <si>
    <t>Green</t>
  </si>
  <si>
    <t>Fairway</t>
  </si>
  <si>
    <t>Recovery</t>
  </si>
  <si>
    <t>Blad</t>
  </si>
  <si>
    <t>Forklaring</t>
  </si>
  <si>
    <t>PEI Test Bane</t>
  </si>
  <si>
    <t>PEI Tester</t>
  </si>
  <si>
    <t>SG Tee App Predict</t>
  </si>
  <si>
    <t xml:space="preserve">Avgjørelse </t>
  </si>
  <si>
    <t>Teknikktest</t>
  </si>
  <si>
    <t>Planer for treningsøkter</t>
  </si>
  <si>
    <t>Treningsplanleggning</t>
  </si>
  <si>
    <t>Spillerobservation</t>
  </si>
  <si>
    <t>Referens</t>
  </si>
  <si>
    <t>Dette brukes som scorekort til TN Tester. Hver test har sitt protokoll og er tilpasset slik at det gir informasjon som skal fylles ut i skjemaet som finnes på nettet. Vær oppmerksom på at man aldri må skrive i felt som ikke er grønne da man ødelegger formler.</t>
  </si>
  <si>
    <t>Formålet med dette underlaget er å inkludere en test der spillerne kan teste sin evne til å komme nær flagget. Før treningsøkten, som kan skje på treningsfeltet, på rangen eller på banen, setter spilleren eller treneren et antall slag som skal slås. Angi avstand og plassering som ballen skal slås fra. Med plassering menes for eksempel fairway, rough eller bunker.</t>
  </si>
  <si>
    <t>Her finnes flere forskjellige protokoller som beregner PEI på et antall slag. Det finnes to som kan brukes fritt (sett inn dine egne lengder du vil teste). De tre andre er laget fra baner som spilles på høyt nivå. Testen som kommer fra PGA-touren er 27 slag som representerer de 27 vanligste lengdene som spillerne har.</t>
  </si>
  <si>
    <t>I dette protokoll kan du legge inn en hel bane (lengde for hull 1-18). Du kan deretter legge inn hvor langt du planlegger å slå og se hva din planlagte lengde gir som sluttresultat (avhengig av innspillslengden). Du får også en totalscore som beregnes på banelengden samt en score avhengig av slaglengden fra tee. Det finnes to protokoller slik at du kan legge inn to forskjellige strategier for en bane (slaglengde fra tee).</t>
  </si>
  <si>
    <t>I dette bladet finner du grunnlag for hvordan en beslutningsprosess ser ut før et golfslag. Dette er en del av vårt konsept rundt Spillerutine (Før/Under/Efter). Det finnes også generell informasjon om spredningsmønstre samt forslag til hvordan man kan legge opp en strategi (Scott Fawcett).</t>
  </si>
  <si>
    <t>Her finnes protokoller for utslag, innspill og wedge for å lage spredningsmønstre. Du får spredningsmønstre på slaget, men også på impact-tall (de viktigste). Dette ligger til grunn for spillerens teknikkplan (GOBBS/bevegelse).</t>
  </si>
  <si>
    <t>Her finnes grunnlag for å lage individuelle treningsøkter for forskjellige slag. Dette bør hver satsende spiller ha gjort slik at de kan brukes til å sette sammen treningsøkter/treningsuker.</t>
  </si>
  <si>
    <t>Dette er en variant for å planlegge en treningsøkt. Man kan planlegge på forskjellige lengder og slag, men det finnes også en variant der man skriver inn slagene i rekkefølge og fordeler på slagene.</t>
  </si>
  <si>
    <t>Grunnlag som kan skrives ut og som brukes for å notere hvor slagene havner. Dette kan brukes for å observere en spiller eller for å notere slag av en spiller som senere skal legge inn statistikk i UpGame.</t>
  </si>
  <si>
    <t>Her finnes detaljert SG-data som brukes for å beregne ting i slagprotokoller. Denne må aldri endres i.</t>
  </si>
  <si>
    <t>9 hull lengde</t>
  </si>
  <si>
    <t>l</t>
  </si>
  <si>
    <t>Team Norway Driver Gate</t>
  </si>
  <si>
    <t>Team Norway Putt Gate</t>
  </si>
  <si>
    <t>Team Norway Naerspill Gate</t>
  </si>
  <si>
    <t>Team Norway VISA Express</t>
  </si>
  <si>
    <t>Team Norway Putt Speed 1 x 5</t>
  </si>
  <si>
    <t>Team Norway Putt Speed 3 x 3</t>
  </si>
  <si>
    <t xml:space="preserve">Lav  </t>
  </si>
  <si>
    <t xml:space="preserve">Middels  </t>
  </si>
  <si>
    <t>Høy</t>
  </si>
  <si>
    <t>Launch</t>
  </si>
  <si>
    <t>Carry z.</t>
  </si>
  <si>
    <t>2m.</t>
  </si>
  <si>
    <t>3m.</t>
  </si>
  <si>
    <t>4m.</t>
  </si>
  <si>
    <t>Speedzone</t>
  </si>
  <si>
    <t>Avstand</t>
  </si>
  <si>
    <t>Distanse</t>
  </si>
  <si>
    <t>Lang/kort</t>
  </si>
  <si>
    <t>Scorekort GolfslagTester</t>
  </si>
  <si>
    <t>Scorekort TeknikTester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</si>
</sst>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00000"/>
  </numFmts>
  <fonts count="27" x14ac:knownFonts="1">
    <font>
      <sz val="11"/>
      <color theme="1"/>
      <name val="Calibri"/>
      <family val="2"/>
      <scheme val="minor"/>
    </font>
    <font>
      <sz val="11"/>
      <color theme="1"/>
      <name val="Calibri"/>
      <family val="2"/>
      <scheme val="minor"/>
    </font>
    <font>
      <b/>
      <sz val="12"/>
      <color theme="1"/>
      <name val="Calibri"/>
      <family val="2"/>
      <scheme val="minor"/>
    </font>
    <font>
      <b/>
      <sz val="18"/>
      <color theme="1"/>
      <name val="Calibri"/>
      <family val="2"/>
      <scheme val="minor"/>
    </font>
    <font>
      <sz val="8"/>
      <name val="Calibri"/>
      <family val="2"/>
      <scheme val="minor"/>
    </font>
    <font>
      <b/>
      <sz val="11"/>
      <color theme="1"/>
      <name val="Calibri"/>
      <family val="2"/>
      <scheme val="minor"/>
    </font>
    <font>
      <sz val="12"/>
      <color theme="1"/>
      <name val="Calibri"/>
      <family val="2"/>
      <scheme val="minor"/>
    </font>
    <font>
      <b/>
      <sz val="16"/>
      <color theme="1"/>
      <name val="Calibri"/>
      <family val="2"/>
      <scheme val="minor"/>
    </font>
    <font>
      <b/>
      <sz val="28"/>
      <color theme="1"/>
      <name val="Calibri"/>
      <family val="2"/>
      <scheme val="minor"/>
    </font>
    <font>
      <sz val="11"/>
      <color rgb="FF000000"/>
      <name val="Calibri"/>
      <family val="2"/>
      <scheme val="minor"/>
    </font>
    <font>
      <b/>
      <sz val="20"/>
      <color theme="0"/>
      <name val="Calibri"/>
      <family val="2"/>
      <scheme val="minor"/>
    </font>
    <font>
      <b/>
      <sz val="14"/>
      <color theme="1"/>
      <name val="Calibri"/>
      <family val="2"/>
      <scheme val="minor"/>
    </font>
    <font>
      <b/>
      <sz val="11"/>
      <color rgb="FF000000"/>
      <name val="Calibri"/>
      <family val="2"/>
      <scheme val="minor"/>
    </font>
    <font>
      <b/>
      <sz val="20"/>
      <color theme="1"/>
      <name val="Calibri"/>
      <family val="2"/>
      <scheme val="minor"/>
    </font>
    <font>
      <b/>
      <sz val="36"/>
      <color theme="1"/>
      <name val="Calibri"/>
      <family val="2"/>
      <scheme val="minor"/>
    </font>
    <font>
      <b/>
      <sz val="11"/>
      <name val="Calibri"/>
      <family val="2"/>
      <scheme val="minor"/>
    </font>
    <font>
      <b/>
      <sz val="12"/>
      <color rgb="FF000000"/>
      <name val="Calibri"/>
      <family val="2"/>
      <scheme val="minor"/>
    </font>
    <font>
      <sz val="8"/>
      <color theme="1"/>
      <name val="Calibri"/>
      <family val="2"/>
      <scheme val="minor"/>
    </font>
    <font>
      <sz val="11"/>
      <color theme="1"/>
      <name val="Calibri"/>
      <family val="2"/>
    </font>
    <font>
      <b/>
      <sz val="12"/>
      <color rgb="FF000000"/>
      <name val="Calibri"/>
      <family val="2"/>
    </font>
    <font>
      <b/>
      <sz val="11"/>
      <color rgb="FF000000"/>
      <name val="Calibri"/>
      <family val="2"/>
    </font>
    <font>
      <b/>
      <sz val="7"/>
      <color rgb="FF000000"/>
      <name val="Calibri"/>
      <family val="2"/>
    </font>
    <font>
      <sz val="7"/>
      <color rgb="FF000000"/>
      <name val="Calibri"/>
      <family val="2"/>
    </font>
    <font>
      <sz val="8"/>
      <color rgb="FF000000"/>
      <name val="Calibri"/>
      <family val="2"/>
    </font>
    <font>
      <b/>
      <sz val="10"/>
      <color rgb="FF000000"/>
      <name val="Calibri"/>
      <family val="2"/>
    </font>
    <font>
      <sz val="9"/>
      <color theme="1"/>
      <name val="Calibri"/>
      <family val="2"/>
      <scheme val="minor"/>
    </font>
    <font>
      <sz val="9"/>
      <color rgb="FF34495E"/>
      <name val="Arial"/>
      <family val="2"/>
    </font>
  </fonts>
  <fills count="21">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A5A5A5"/>
        <bgColor rgb="FF000000"/>
      </patternFill>
    </fill>
    <fill>
      <patternFill patternType="solid">
        <fgColor theme="1" tint="0.34998626667073579"/>
        <bgColor indexed="64"/>
      </patternFill>
    </fill>
    <fill>
      <patternFill patternType="solid">
        <fgColor theme="6"/>
        <bgColor indexed="64"/>
      </patternFill>
    </fill>
    <fill>
      <patternFill patternType="solid">
        <fgColor rgb="FF808080"/>
        <bgColor rgb="FF000000"/>
      </patternFill>
    </fill>
    <fill>
      <patternFill patternType="solid">
        <fgColor rgb="FFFFC000"/>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medium">
        <color auto="1"/>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33">
    <xf numFmtId="0" fontId="0" fillId="0" borderId="0" xfId="0"/>
    <xf numFmtId="0" fontId="0" fillId="0" borderId="0" xfId="0" applyAlignment="1">
      <alignment horizontal="center"/>
    </xf>
    <xf numFmtId="0" fontId="0" fillId="0" borderId="1" xfId="0" applyBorder="1"/>
    <xf numFmtId="0" fontId="0" fillId="0" borderId="1" xfId="0" applyBorder="1" applyAlignment="1">
      <alignment horizontal="center"/>
    </xf>
    <xf numFmtId="0" fontId="0" fillId="0" borderId="0" xfId="0" applyAlignment="1">
      <alignment horizontal="left"/>
    </xf>
    <xf numFmtId="0" fontId="0" fillId="2" borderId="2" xfId="0" applyFill="1" applyBorder="1"/>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2" borderId="3" xfId="0" applyFill="1" applyBorder="1" applyAlignment="1">
      <alignment horizontal="left"/>
    </xf>
    <xf numFmtId="0" fontId="0" fillId="2" borderId="1" xfId="0" applyFill="1" applyBorder="1"/>
    <xf numFmtId="0" fontId="2" fillId="0" borderId="0" xfId="0" applyFont="1"/>
    <xf numFmtId="0" fontId="0" fillId="3" borderId="1" xfId="0" applyFill="1" applyBorder="1"/>
    <xf numFmtId="0" fontId="0" fillId="3" borderId="1" xfId="0" applyFill="1" applyBorder="1" applyAlignment="1">
      <alignment horizontal="center" vertical="center"/>
    </xf>
    <xf numFmtId="0" fontId="1" fillId="3" borderId="1" xfId="0" applyFont="1" applyFill="1" applyBorder="1" applyAlignment="1">
      <alignment horizontal="center"/>
    </xf>
    <xf numFmtId="0" fontId="0" fillId="3" borderId="0" xfId="0" applyFill="1"/>
    <xf numFmtId="0" fontId="0" fillId="0" borderId="0" xfId="0" applyAlignment="1">
      <alignment horizontal="left" vertical="center"/>
    </xf>
    <xf numFmtId="0" fontId="0" fillId="2" borderId="1" xfId="0" applyFill="1" applyBorder="1" applyAlignment="1">
      <alignment horizontal="center" vertical="center"/>
    </xf>
    <xf numFmtId="0" fontId="0" fillId="2" borderId="1" xfId="0" applyFill="1" applyBorder="1" applyAlignment="1">
      <alignment horizontal="center" vertical="top"/>
    </xf>
    <xf numFmtId="0" fontId="3" fillId="0" borderId="0" xfId="0" applyFont="1" applyAlignment="1">
      <alignment vertical="top"/>
    </xf>
    <xf numFmtId="0" fontId="0" fillId="0" borderId="1" xfId="0" applyBorder="1" applyAlignment="1">
      <alignment horizontal="left"/>
    </xf>
    <xf numFmtId="9" fontId="0" fillId="0" borderId="1" xfId="1" applyFont="1" applyFill="1" applyBorder="1"/>
    <xf numFmtId="0" fontId="0" fillId="0" borderId="4" xfId="0" applyBorder="1"/>
    <xf numFmtId="9" fontId="0" fillId="3" borderId="1" xfId="1" applyFont="1" applyFill="1" applyBorder="1" applyAlignment="1">
      <alignment horizontal="left"/>
    </xf>
    <xf numFmtId="0" fontId="0" fillId="4" borderId="0" xfId="0" applyFill="1"/>
    <xf numFmtId="9" fontId="0" fillId="4" borderId="0" xfId="1" applyFont="1" applyFill="1" applyBorder="1"/>
    <xf numFmtId="0" fontId="0" fillId="4" borderId="1" xfId="0" applyFill="1" applyBorder="1"/>
    <xf numFmtId="9" fontId="0" fillId="4" borderId="1" xfId="0" applyNumberFormat="1" applyFill="1" applyBorder="1"/>
    <xf numFmtId="0" fontId="2" fillId="0" borderId="0" xfId="0" applyFont="1" applyAlignment="1">
      <alignment horizontal="left" vertical="top"/>
    </xf>
    <xf numFmtId="0" fontId="6" fillId="0" borderId="0" xfId="0" applyFont="1"/>
    <xf numFmtId="0" fontId="2" fillId="0" borderId="0" xfId="0" applyFont="1" applyAlignment="1">
      <alignment vertical="top"/>
    </xf>
    <xf numFmtId="9" fontId="0" fillId="4" borderId="1" xfId="1" applyFont="1" applyFill="1" applyBorder="1"/>
    <xf numFmtId="0" fontId="5" fillId="5" borderId="1" xfId="0" applyFont="1" applyFill="1" applyBorder="1" applyAlignment="1">
      <alignment horizontal="center" vertical="center"/>
    </xf>
    <xf numFmtId="9" fontId="0" fillId="4" borderId="1" xfId="0" applyNumberFormat="1" applyFill="1" applyBorder="1" applyAlignment="1">
      <alignment horizontal="center" vertical="center"/>
    </xf>
    <xf numFmtId="0" fontId="0" fillId="0" borderId="5" xfId="0" applyBorder="1" applyAlignment="1">
      <alignment horizontal="center" vertical="center"/>
    </xf>
    <xf numFmtId="9" fontId="0" fillId="0" borderId="1" xfId="1" applyFont="1" applyBorder="1" applyAlignment="1">
      <alignment horizontal="center" vertical="center"/>
    </xf>
    <xf numFmtId="2" fontId="0" fillId="6" borderId="1" xfId="0" applyNumberForma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xf numFmtId="0" fontId="7" fillId="0" borderId="0" xfId="0" applyFont="1"/>
    <xf numFmtId="0" fontId="0" fillId="5" borderId="0" xfId="0" applyFill="1"/>
    <xf numFmtId="0" fontId="5" fillId="0" borderId="0" xfId="0" applyFont="1" applyAlignment="1">
      <alignment horizontal="center" vertical="center"/>
    </xf>
    <xf numFmtId="2" fontId="0" fillId="0" borderId="1" xfId="0" applyNumberFormat="1" applyBorder="1" applyAlignment="1">
      <alignment horizontal="center"/>
    </xf>
    <xf numFmtId="0" fontId="0" fillId="2" borderId="1" xfId="0" applyFill="1" applyBorder="1" applyAlignment="1">
      <alignment horizontal="left"/>
    </xf>
    <xf numFmtId="1" fontId="1" fillId="0" borderId="1" xfId="0" applyNumberFormat="1" applyFont="1" applyBorder="1" applyAlignment="1">
      <alignment horizontal="center"/>
    </xf>
    <xf numFmtId="2" fontId="1" fillId="0" borderId="1" xfId="0" applyNumberFormat="1" applyFont="1" applyBorder="1" applyAlignment="1">
      <alignment horizontal="center"/>
    </xf>
    <xf numFmtId="0" fontId="2" fillId="0" borderId="0" xfId="0" applyFont="1" applyAlignment="1">
      <alignment horizontal="center" vertical="top"/>
    </xf>
    <xf numFmtId="0" fontId="0" fillId="6" borderId="1" xfId="0" applyFill="1" applyBorder="1" applyAlignment="1">
      <alignment horizontal="center"/>
    </xf>
    <xf numFmtId="0" fontId="2" fillId="0" borderId="0" xfId="0" applyFont="1" applyAlignment="1">
      <alignment horizontal="center" vertical="center"/>
    </xf>
    <xf numFmtId="0" fontId="3" fillId="0" borderId="0" xfId="0" applyFont="1" applyAlignment="1">
      <alignment horizontal="center" vertical="center"/>
    </xf>
    <xf numFmtId="2" fontId="0" fillId="3" borderId="1" xfId="1" applyNumberFormat="1" applyFont="1" applyFill="1" applyBorder="1" applyAlignment="1">
      <alignment horizontal="center" vertical="center"/>
    </xf>
    <xf numFmtId="2" fontId="0" fillId="0" borderId="0" xfId="0" applyNumberFormat="1" applyAlignment="1">
      <alignment horizontal="center" vertical="center"/>
    </xf>
    <xf numFmtId="9" fontId="0" fillId="0" borderId="0" xfId="0" applyNumberFormat="1" applyAlignment="1">
      <alignment horizontal="center" vertical="center"/>
    </xf>
    <xf numFmtId="2" fontId="0" fillId="0" borderId="1" xfId="0" applyNumberFormat="1" applyBorder="1" applyAlignment="1">
      <alignment horizontal="center" vertical="center"/>
    </xf>
    <xf numFmtId="0" fontId="5" fillId="4" borderId="1" xfId="0" applyFont="1" applyFill="1" applyBorder="1" applyAlignment="1">
      <alignment horizontal="center" vertical="center"/>
    </xf>
    <xf numFmtId="164" fontId="0" fillId="0" borderId="1" xfId="1" applyNumberFormat="1" applyFont="1" applyBorder="1" applyAlignment="1">
      <alignment horizontal="center" vertical="center"/>
    </xf>
    <xf numFmtId="9" fontId="0" fillId="3" borderId="1" xfId="1" applyFont="1" applyFill="1" applyBorder="1" applyAlignment="1">
      <alignment horizontal="center" vertical="center"/>
    </xf>
    <xf numFmtId="0" fontId="5" fillId="0" borderId="1" xfId="0" applyFont="1" applyBorder="1" applyAlignment="1">
      <alignment horizontal="center" vertical="center"/>
    </xf>
    <xf numFmtId="0" fontId="9" fillId="7" borderId="1" xfId="0" applyFont="1" applyFill="1" applyBorder="1" applyAlignment="1">
      <alignment horizontal="center" vertical="center"/>
    </xf>
    <xf numFmtId="0" fontId="0" fillId="9" borderId="1" xfId="0" applyFill="1" applyBorder="1" applyAlignment="1">
      <alignment horizontal="center" vertical="center"/>
    </xf>
    <xf numFmtId="0" fontId="1" fillId="0" borderId="0" xfId="0" applyFont="1" applyAlignment="1">
      <alignment horizontal="center" vertical="center"/>
    </xf>
    <xf numFmtId="0" fontId="11" fillId="0" borderId="1" xfId="0" applyFont="1" applyBorder="1" applyAlignment="1">
      <alignment horizontal="center" vertical="center"/>
    </xf>
    <xf numFmtId="165" fontId="0" fillId="0" borderId="1" xfId="0" applyNumberFormat="1" applyBorder="1" applyAlignment="1">
      <alignment horizontal="center" vertical="center"/>
    </xf>
    <xf numFmtId="164" fontId="0" fillId="0" borderId="1" xfId="1" applyNumberFormat="1" applyFont="1" applyFill="1" applyBorder="1" applyAlignment="1">
      <alignment horizontal="center" vertical="center"/>
    </xf>
    <xf numFmtId="0" fontId="9" fillId="10" borderId="1" xfId="0" applyFont="1" applyFill="1" applyBorder="1" applyAlignment="1">
      <alignment horizontal="center" vertical="center"/>
    </xf>
    <xf numFmtId="2" fontId="9" fillId="7" borderId="1" xfId="0" applyNumberFormat="1" applyFont="1" applyFill="1" applyBorder="1" applyAlignment="1">
      <alignment horizontal="center" vertical="center"/>
    </xf>
    <xf numFmtId="0" fontId="9" fillId="0" borderId="4" xfId="0" applyFont="1" applyBorder="1" applyAlignment="1">
      <alignment horizontal="center" vertical="center"/>
    </xf>
    <xf numFmtId="2" fontId="5" fillId="11" borderId="1" xfId="0" applyNumberFormat="1" applyFont="1" applyFill="1" applyBorder="1" applyAlignment="1">
      <alignment horizontal="center" vertical="center"/>
    </xf>
    <xf numFmtId="164" fontId="5" fillId="11" borderId="1" xfId="1" applyNumberFormat="1" applyFont="1" applyFill="1" applyBorder="1" applyAlignment="1">
      <alignment horizontal="center" vertical="center"/>
    </xf>
    <xf numFmtId="0" fontId="1" fillId="0" borderId="1" xfId="0" applyFont="1" applyBorder="1" applyAlignment="1">
      <alignment horizontal="center" vertical="center"/>
    </xf>
    <xf numFmtId="0" fontId="5" fillId="12" borderId="1" xfId="0" applyFont="1" applyFill="1" applyBorder="1"/>
    <xf numFmtId="0" fontId="5" fillId="12" borderId="1" xfId="0" applyFont="1" applyFill="1" applyBorder="1" applyAlignment="1">
      <alignment horizontal="center"/>
    </xf>
    <xf numFmtId="0" fontId="14" fillId="0" borderId="0" xfId="0" applyFont="1"/>
    <xf numFmtId="0" fontId="2" fillId="0" borderId="1" xfId="0" applyFont="1" applyBorder="1" applyAlignment="1">
      <alignment vertical="top"/>
    </xf>
    <xf numFmtId="0" fontId="0" fillId="0" borderId="0" xfId="0" applyAlignment="1">
      <alignment horizontal="center" vertical="top"/>
    </xf>
    <xf numFmtId="0" fontId="2" fillId="0" borderId="1" xfId="0" applyFont="1" applyBorder="1" applyAlignment="1">
      <alignment vertical="center"/>
    </xf>
    <xf numFmtId="0" fontId="0" fillId="0" borderId="0" xfId="0" applyAlignment="1">
      <alignment horizontal="left" vertical="top"/>
    </xf>
    <xf numFmtId="0" fontId="2" fillId="0" borderId="1" xfId="0" applyFont="1" applyBorder="1"/>
    <xf numFmtId="0" fontId="2" fillId="0" borderId="10" xfId="0" applyFont="1" applyBorder="1"/>
    <xf numFmtId="0" fontId="0" fillId="0" borderId="11" xfId="0" applyBorder="1"/>
    <xf numFmtId="0" fontId="6" fillId="0" borderId="10" xfId="0" applyFont="1" applyBorder="1"/>
    <xf numFmtId="0" fontId="6" fillId="0" borderId="11" xfId="0" applyFont="1" applyBorder="1"/>
    <xf numFmtId="2" fontId="0" fillId="0" borderId="0" xfId="0" applyNumberFormat="1"/>
    <xf numFmtId="10" fontId="0" fillId="0" borderId="0" xfId="0" applyNumberFormat="1"/>
    <xf numFmtId="1" fontId="0" fillId="13" borderId="8" xfId="0" applyNumberFormat="1" applyFill="1" applyBorder="1"/>
    <xf numFmtId="0" fontId="0" fillId="13" borderId="12" xfId="0" applyFill="1" applyBorder="1"/>
    <xf numFmtId="0" fontId="6" fillId="0" borderId="13" xfId="0" applyFont="1" applyBorder="1"/>
    <xf numFmtId="0" fontId="6" fillId="0" borderId="14" xfId="0" applyFont="1" applyBorder="1"/>
    <xf numFmtId="0" fontId="6" fillId="0" borderId="15" xfId="0" applyFont="1" applyBorder="1"/>
    <xf numFmtId="0" fontId="6" fillId="0" borderId="16" xfId="0" applyFont="1" applyBorder="1"/>
    <xf numFmtId="0" fontId="0" fillId="13" borderId="17" xfId="0" applyFill="1" applyBorder="1"/>
    <xf numFmtId="0" fontId="2" fillId="14" borderId="0" xfId="0" applyFont="1" applyFill="1"/>
    <xf numFmtId="166" fontId="2" fillId="14" borderId="0" xfId="0" applyNumberFormat="1" applyFont="1" applyFill="1"/>
    <xf numFmtId="10" fontId="2" fillId="14" borderId="0" xfId="1" applyNumberFormat="1" applyFont="1" applyFill="1"/>
    <xf numFmtId="2" fontId="2" fillId="14" borderId="0" xfId="0" applyNumberFormat="1" applyFont="1" applyFill="1"/>
    <xf numFmtId="0" fontId="1" fillId="0" borderId="0" xfId="0" applyFont="1"/>
    <xf numFmtId="16" fontId="0" fillId="0" borderId="0" xfId="0" applyNumberFormat="1"/>
    <xf numFmtId="0" fontId="0" fillId="5" borderId="1" xfId="0" applyFill="1" applyBorder="1" applyAlignment="1">
      <alignment horizontal="center" vertical="center"/>
    </xf>
    <xf numFmtId="0" fontId="0" fillId="12" borderId="1" xfId="0" applyFill="1" applyBorder="1" applyAlignment="1">
      <alignment horizontal="center" vertical="center"/>
    </xf>
    <xf numFmtId="0" fontId="2" fillId="0" borderId="1" xfId="0" applyFont="1" applyBorder="1" applyAlignment="1">
      <alignment horizontal="center" vertical="center"/>
    </xf>
    <xf numFmtId="0" fontId="5" fillId="0" borderId="0" xfId="0" applyFont="1"/>
    <xf numFmtId="0" fontId="5" fillId="0" borderId="0" xfId="0" applyFont="1" applyAlignment="1">
      <alignment horizontal="center"/>
    </xf>
    <xf numFmtId="0" fontId="5" fillId="0" borderId="1" xfId="0" applyFont="1" applyBorder="1"/>
    <xf numFmtId="0" fontId="11" fillId="0" borderId="0" xfId="0" applyFont="1"/>
    <xf numFmtId="0" fontId="11" fillId="0" borderId="1" xfId="0" applyFont="1" applyBorder="1"/>
    <xf numFmtId="0" fontId="0" fillId="0" borderId="5" xfId="0" applyBorder="1" applyAlignment="1">
      <alignment horizontal="center"/>
    </xf>
    <xf numFmtId="0" fontId="5" fillId="0" borderId="1" xfId="0" applyFont="1" applyBorder="1" applyAlignment="1">
      <alignment horizontal="center"/>
    </xf>
    <xf numFmtId="0" fontId="11" fillId="0" borderId="1" xfId="0" applyFont="1" applyBorder="1" applyAlignment="1">
      <alignment horizontal="center"/>
    </xf>
    <xf numFmtId="0" fontId="5" fillId="0" borderId="5" xfId="0" applyFont="1" applyBorder="1" applyAlignment="1">
      <alignment horizontal="center"/>
    </xf>
    <xf numFmtId="0" fontId="9" fillId="0" borderId="1" xfId="0" applyFont="1" applyBorder="1" applyAlignment="1">
      <alignment wrapText="1"/>
    </xf>
    <xf numFmtId="0" fontId="9" fillId="0" borderId="20" xfId="0" applyFont="1" applyBorder="1" applyAlignment="1">
      <alignment wrapText="1"/>
    </xf>
    <xf numFmtId="0" fontId="12" fillId="0" borderId="5" xfId="0" applyFont="1" applyBorder="1" applyAlignment="1">
      <alignment wrapText="1"/>
    </xf>
    <xf numFmtId="0" fontId="16" fillId="0" borderId="7" xfId="0" applyFont="1" applyBorder="1" applyAlignment="1">
      <alignment wrapText="1"/>
    </xf>
    <xf numFmtId="0" fontId="12" fillId="0" borderId="1" xfId="0" applyFont="1" applyBorder="1" applyAlignment="1">
      <alignment wrapText="1"/>
    </xf>
    <xf numFmtId="0" fontId="9" fillId="0" borderId="9" xfId="0" applyFont="1" applyBorder="1" applyAlignment="1">
      <alignment wrapText="1"/>
    </xf>
    <xf numFmtId="0" fontId="0" fillId="4" borderId="1" xfId="0" applyFill="1" applyBorder="1" applyAlignment="1">
      <alignment horizontal="center"/>
    </xf>
    <xf numFmtId="0" fontId="5" fillId="12" borderId="1" xfId="0" applyFont="1" applyFill="1" applyBorder="1" applyAlignment="1">
      <alignment horizontal="center" vertical="center"/>
    </xf>
    <xf numFmtId="0" fontId="5" fillId="12" borderId="0" xfId="0" applyFont="1" applyFill="1"/>
    <xf numFmtId="0" fontId="0" fillId="15" borderId="0" xfId="0" applyFill="1"/>
    <xf numFmtId="9" fontId="5" fillId="12" borderId="1" xfId="0" applyNumberFormat="1" applyFont="1" applyFill="1" applyBorder="1" applyAlignment="1">
      <alignment horizontal="center"/>
    </xf>
    <xf numFmtId="0" fontId="0" fillId="16" borderId="1" xfId="0" applyFill="1" applyBorder="1" applyAlignment="1">
      <alignment horizontal="center"/>
    </xf>
    <xf numFmtId="0" fontId="0" fillId="17" borderId="1" xfId="0" applyFill="1" applyBorder="1" applyAlignment="1">
      <alignment horizontal="center"/>
    </xf>
    <xf numFmtId="0" fontId="0" fillId="18" borderId="1" xfId="0" applyFill="1" applyBorder="1" applyAlignment="1">
      <alignment horizontal="center"/>
    </xf>
    <xf numFmtId="0" fontId="0" fillId="11" borderId="0" xfId="0" applyFill="1"/>
    <xf numFmtId="0" fontId="0" fillId="18" borderId="0" xfId="0" applyFill="1"/>
    <xf numFmtId="0" fontId="0" fillId="16" borderId="0" xfId="0" applyFill="1"/>
    <xf numFmtId="0" fontId="17" fillId="0" borderId="1" xfId="0" applyFont="1" applyBorder="1" applyAlignment="1">
      <alignment horizontal="center" vertical="center"/>
    </xf>
    <xf numFmtId="0" fontId="18" fillId="0" borderId="0" xfId="0" applyFont="1" applyAlignment="1">
      <alignment horizontal="left" vertical="top"/>
    </xf>
    <xf numFmtId="0" fontId="18" fillId="0" borderId="0" xfId="0" applyFont="1"/>
    <xf numFmtId="0" fontId="20"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18" fillId="0" borderId="0" xfId="0" applyFont="1" applyAlignment="1">
      <alignment horizontal="center" vertical="center"/>
    </xf>
    <xf numFmtId="0" fontId="21" fillId="0" borderId="29" xfId="0" applyFont="1" applyBorder="1" applyAlignment="1">
      <alignment horizontal="center" vertical="center"/>
    </xf>
    <xf numFmtId="0" fontId="21" fillId="0" borderId="25" xfId="0" applyFont="1" applyBorder="1" applyAlignment="1">
      <alignment horizontal="center" vertical="center"/>
    </xf>
    <xf numFmtId="0" fontId="22" fillId="0" borderId="0" xfId="0" applyFont="1" applyAlignment="1">
      <alignment horizontal="center" vertical="center"/>
    </xf>
    <xf numFmtId="0" fontId="21" fillId="0" borderId="30" xfId="0" applyFont="1" applyBorder="1" applyAlignment="1">
      <alignment horizontal="center" vertical="center"/>
    </xf>
    <xf numFmtId="0" fontId="21" fillId="0" borderId="2" xfId="0" applyFont="1" applyBorder="1" applyAlignment="1">
      <alignment horizontal="center" vertical="center"/>
    </xf>
    <xf numFmtId="0" fontId="21" fillId="0" borderId="31" xfId="0" applyFont="1" applyBorder="1" applyAlignment="1">
      <alignment horizontal="center" vertical="center"/>
    </xf>
    <xf numFmtId="0" fontId="20" fillId="0" borderId="32" xfId="0" applyFont="1" applyBorder="1" applyAlignment="1">
      <alignment horizontal="center" vertical="center"/>
    </xf>
    <xf numFmtId="0" fontId="23" fillId="0" borderId="26" xfId="0" applyFont="1" applyBorder="1" applyAlignment="1">
      <alignment horizontal="left"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0" xfId="0" applyFont="1" applyAlignment="1">
      <alignment horizontal="center" vertical="center"/>
    </xf>
    <xf numFmtId="0" fontId="23" fillId="0" borderId="26" xfId="0" applyFont="1" applyBorder="1" applyAlignment="1">
      <alignment horizontal="center" vertical="center"/>
    </xf>
    <xf numFmtId="0" fontId="23" fillId="0" borderId="29" xfId="0" applyFont="1" applyBorder="1" applyAlignment="1">
      <alignment horizontal="center" vertical="center"/>
    </xf>
    <xf numFmtId="0" fontId="23" fillId="0" borderId="32" xfId="0" applyFont="1" applyBorder="1" applyAlignment="1">
      <alignment horizontal="center" vertical="center"/>
    </xf>
    <xf numFmtId="0" fontId="23" fillId="0" borderId="12" xfId="0" applyFont="1" applyBorder="1" applyAlignment="1">
      <alignment horizontal="center" vertical="center"/>
    </xf>
    <xf numFmtId="0" fontId="23" fillId="0" borderId="1" xfId="0" applyFont="1" applyBorder="1" applyAlignment="1">
      <alignment horizontal="center" vertical="center"/>
    </xf>
    <xf numFmtId="0" fontId="23" fillId="0" borderId="33" xfId="0" applyFont="1" applyBorder="1" applyAlignment="1">
      <alignment horizontal="center" vertical="center"/>
    </xf>
    <xf numFmtId="0" fontId="20" fillId="0" borderId="34" xfId="0" applyFont="1" applyBorder="1" applyAlignment="1">
      <alignment horizontal="center" vertical="center"/>
    </xf>
    <xf numFmtId="0" fontId="23" fillId="0" borderId="34" xfId="0" applyFont="1" applyBorder="1" applyAlignment="1">
      <alignment horizontal="center" vertical="center"/>
    </xf>
    <xf numFmtId="0" fontId="23" fillId="0" borderId="17" xfId="0" applyFont="1" applyBorder="1" applyAlignment="1">
      <alignment horizontal="center" vertical="center"/>
    </xf>
    <xf numFmtId="0" fontId="23" fillId="0" borderId="20" xfId="0" applyFont="1" applyBorder="1" applyAlignment="1">
      <alignment horizontal="center" vertical="center"/>
    </xf>
    <xf numFmtId="0" fontId="23" fillId="0" borderId="35"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4" fillId="0" borderId="0" xfId="0" applyFont="1" applyAlignment="1">
      <alignment horizontal="left" vertical="center"/>
    </xf>
    <xf numFmtId="0" fontId="20" fillId="0" borderId="32" xfId="0" applyFont="1" applyBorder="1" applyAlignment="1">
      <alignment horizont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18" fillId="0" borderId="26" xfId="0" applyFont="1" applyBorder="1" applyAlignment="1">
      <alignment horizontal="center" vertical="center"/>
    </xf>
    <xf numFmtId="0" fontId="18" fillId="0" borderId="29" xfId="0" applyFont="1" applyBorder="1" applyAlignment="1">
      <alignment horizontal="center" vertical="center"/>
    </xf>
    <xf numFmtId="0" fontId="18" fillId="0" borderId="32" xfId="0" applyFont="1" applyBorder="1"/>
    <xf numFmtId="0" fontId="20" fillId="0" borderId="12" xfId="0" applyFont="1" applyBorder="1" applyAlignment="1">
      <alignment horizontal="center" vertical="center"/>
    </xf>
    <xf numFmtId="0" fontId="20" fillId="0" borderId="1" xfId="0" applyFont="1" applyBorder="1" applyAlignment="1">
      <alignment horizontal="center" vertical="center"/>
    </xf>
    <xf numFmtId="0" fontId="20" fillId="0" borderId="33" xfId="0" applyFont="1" applyBorder="1" applyAlignment="1">
      <alignment horizontal="center" vertical="center"/>
    </xf>
    <xf numFmtId="0" fontId="18" fillId="0" borderId="12" xfId="0" applyFont="1" applyBorder="1"/>
    <xf numFmtId="0" fontId="18" fillId="0" borderId="33" xfId="0" applyFont="1" applyBorder="1"/>
    <xf numFmtId="0" fontId="20" fillId="0" borderId="34" xfId="0" applyFont="1" applyBorder="1" applyAlignment="1">
      <alignment horizontal="center"/>
    </xf>
    <xf numFmtId="0" fontId="18" fillId="0" borderId="34" xfId="0" applyFont="1" applyBorder="1"/>
    <xf numFmtId="0" fontId="20" fillId="0" borderId="17" xfId="0" applyFont="1" applyBorder="1" applyAlignment="1">
      <alignment horizontal="center" vertical="center"/>
    </xf>
    <xf numFmtId="0" fontId="20" fillId="0" borderId="20" xfId="0" applyFont="1" applyBorder="1" applyAlignment="1">
      <alignment horizontal="center" vertical="center"/>
    </xf>
    <xf numFmtId="0" fontId="20" fillId="0" borderId="35" xfId="0" applyFont="1" applyBorder="1" applyAlignment="1">
      <alignment horizontal="center" vertical="center"/>
    </xf>
    <xf numFmtId="0" fontId="18" fillId="0" borderId="17" xfId="0" applyFont="1" applyBorder="1"/>
    <xf numFmtId="0" fontId="18" fillId="0" borderId="35" xfId="0" applyFont="1" applyBorder="1"/>
    <xf numFmtId="0" fontId="0" fillId="0" borderId="1" xfId="0" applyBorder="1" applyAlignment="1">
      <alignment vertical="top" wrapText="1"/>
    </xf>
    <xf numFmtId="0" fontId="2" fillId="0" borderId="1" xfId="0" applyFont="1" applyBorder="1" applyAlignment="1">
      <alignment vertical="top" wrapText="1"/>
    </xf>
    <xf numFmtId="0" fontId="2" fillId="19" borderId="1" xfId="0" applyFont="1" applyFill="1" applyBorder="1"/>
    <xf numFmtId="0" fontId="25" fillId="6" borderId="1" xfId="0" applyFont="1" applyFill="1" applyBorder="1" applyAlignment="1">
      <alignment horizontal="center" vertical="center"/>
    </xf>
    <xf numFmtId="0" fontId="26" fillId="0" borderId="0" xfId="0" applyFont="1" applyAlignment="1">
      <alignment horizontal="center" vertical="center" wrapText="1"/>
    </xf>
    <xf numFmtId="0" fontId="0" fillId="20" borderId="1" xfId="0" applyFill="1" applyBorder="1"/>
    <xf numFmtId="0" fontId="2" fillId="0" borderId="0" xfId="0" applyFont="1" applyAlignment="1">
      <alignment horizontal="left"/>
    </xf>
    <xf numFmtId="0" fontId="2" fillId="0" borderId="0" xfId="0" applyFont="1" applyAlignment="1">
      <alignment horizontal="left" vertical="top"/>
    </xf>
    <xf numFmtId="0" fontId="15" fillId="0" borderId="18" xfId="0" applyFont="1" applyBorder="1" applyAlignment="1">
      <alignment horizontal="left" vertical="top"/>
    </xf>
    <xf numFmtId="0" fontId="15" fillId="0" borderId="0" xfId="0" applyFont="1" applyAlignment="1">
      <alignment horizontal="left" vertical="top"/>
    </xf>
    <xf numFmtId="0" fontId="5" fillId="4" borderId="0" xfId="0" applyFont="1" applyFill="1" applyAlignment="1">
      <alignment horizontal="center"/>
    </xf>
    <xf numFmtId="0" fontId="5" fillId="0" borderId="18"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center"/>
    </xf>
    <xf numFmtId="0" fontId="5" fillId="0" borderId="0" xfId="0" applyFont="1" applyAlignment="1">
      <alignment horizontal="center"/>
    </xf>
    <xf numFmtId="0" fontId="5" fillId="0" borderId="18" xfId="0" applyFont="1" applyBorder="1" applyAlignment="1">
      <alignment horizontal="left" vertical="top"/>
    </xf>
    <xf numFmtId="0" fontId="5" fillId="0" borderId="0" xfId="0" applyFont="1" applyAlignment="1">
      <alignment horizontal="left" vertical="top"/>
    </xf>
    <xf numFmtId="0" fontId="0" fillId="0" borderId="1" xfId="0" applyBorder="1" applyAlignment="1">
      <alignment horizontal="left" vertical="top"/>
    </xf>
    <xf numFmtId="0" fontId="0" fillId="0" borderId="0" xfId="0" applyAlignment="1">
      <alignment horizontal="left"/>
    </xf>
    <xf numFmtId="0" fontId="0" fillId="0" borderId="1" xfId="0" applyBorder="1" applyAlignment="1">
      <alignment horizontal="center" vertical="top"/>
    </xf>
    <xf numFmtId="0" fontId="7" fillId="0" borderId="1" xfId="0" applyFont="1" applyBorder="1" applyAlignment="1">
      <alignment horizontal="left" vertical="top"/>
    </xf>
    <xf numFmtId="0" fontId="11" fillId="0" borderId="1" xfId="0" applyFont="1" applyBorder="1" applyAlignment="1">
      <alignment horizontal="left" vertical="top"/>
    </xf>
    <xf numFmtId="0" fontId="13" fillId="0" borderId="1" xfId="0" applyFont="1" applyBorder="1" applyAlignment="1">
      <alignment horizontal="center" vertical="center" wrapText="1"/>
    </xf>
    <xf numFmtId="0" fontId="5" fillId="0" borderId="1" xfId="0" applyFont="1" applyBorder="1" applyAlignment="1">
      <alignment horizontal="center"/>
    </xf>
    <xf numFmtId="0" fontId="8" fillId="0" borderId="6" xfId="0" applyFont="1" applyBorder="1" applyAlignment="1">
      <alignment horizontal="center" vertical="center"/>
    </xf>
    <xf numFmtId="0" fontId="10" fillId="8" borderId="7"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0" fillId="0" borderId="8" xfId="0" applyBorder="1" applyAlignment="1">
      <alignment horizontal="center" wrapText="1"/>
    </xf>
    <xf numFmtId="0" fontId="0" fillId="0" borderId="19" xfId="0" applyBorder="1" applyAlignment="1">
      <alignment horizontal="center" wrapText="1"/>
    </xf>
    <xf numFmtId="0" fontId="0" fillId="0" borderId="9" xfId="0" applyBorder="1" applyAlignment="1">
      <alignment horizontal="center" wrapText="1"/>
    </xf>
    <xf numFmtId="0" fontId="5" fillId="0" borderId="8" xfId="0" applyFont="1" applyBorder="1" applyAlignment="1">
      <alignment horizontal="left"/>
    </xf>
    <xf numFmtId="0" fontId="5" fillId="0" borderId="19" xfId="0" applyFont="1" applyBorder="1" applyAlignment="1">
      <alignment horizontal="left"/>
    </xf>
    <xf numFmtId="0" fontId="5" fillId="0" borderId="9" xfId="0" applyFont="1" applyBorder="1" applyAlignment="1">
      <alignment horizontal="left"/>
    </xf>
    <xf numFmtId="0" fontId="3" fillId="0" borderId="8" xfId="0" applyFont="1" applyBorder="1" applyAlignment="1">
      <alignment horizontal="center"/>
    </xf>
    <xf numFmtId="0" fontId="3" fillId="0" borderId="9" xfId="0" applyFont="1" applyBorder="1" applyAlignment="1">
      <alignment horizontal="center"/>
    </xf>
    <xf numFmtId="0" fontId="0" fillId="0" borderId="1" xfId="0" applyBorder="1" applyAlignment="1">
      <alignment horizontal="center"/>
    </xf>
    <xf numFmtId="0" fontId="7" fillId="4" borderId="1" xfId="0" applyFont="1" applyFill="1" applyBorder="1" applyAlignment="1">
      <alignment horizontal="center"/>
    </xf>
    <xf numFmtId="0" fontId="5" fillId="0" borderId="21" xfId="0" applyFont="1" applyBorder="1" applyAlignment="1">
      <alignment horizontal="center"/>
    </xf>
    <xf numFmtId="0" fontId="19" fillId="0" borderId="0" xfId="0" applyFont="1" applyAlignment="1">
      <alignment horizontal="center" vertical="center"/>
    </xf>
    <xf numFmtId="0" fontId="19" fillId="0" borderId="22" xfId="0" applyFont="1" applyBorder="1" applyAlignment="1">
      <alignment horizontal="left" vertical="top"/>
    </xf>
    <xf numFmtId="0" fontId="19" fillId="0" borderId="23" xfId="0" applyFont="1" applyBorder="1" applyAlignment="1">
      <alignment horizontal="left" vertical="top"/>
    </xf>
    <xf numFmtId="0" fontId="19" fillId="0" borderId="24" xfId="0" applyFont="1" applyBorder="1" applyAlignment="1">
      <alignment horizontal="left" vertical="top"/>
    </xf>
    <xf numFmtId="0" fontId="20" fillId="0" borderId="22" xfId="0" applyFont="1" applyBorder="1" applyAlignment="1">
      <alignment horizontal="left" vertical="top"/>
    </xf>
    <xf numFmtId="0" fontId="20" fillId="0" borderId="23" xfId="0" applyFont="1" applyBorder="1" applyAlignment="1">
      <alignment horizontal="left" vertical="top"/>
    </xf>
    <xf numFmtId="0" fontId="20" fillId="0" borderId="24" xfId="0" applyFont="1" applyBorder="1" applyAlignment="1">
      <alignment horizontal="left" vertical="top"/>
    </xf>
    <xf numFmtId="0" fontId="20" fillId="0" borderId="22" xfId="0" applyFont="1" applyBorder="1" applyAlignment="1">
      <alignment horizontal="center"/>
    </xf>
    <xf numFmtId="0" fontId="20" fillId="0" borderId="23" xfId="0" applyFont="1" applyBorder="1" applyAlignment="1">
      <alignment horizontal="center"/>
    </xf>
    <xf numFmtId="0" fontId="20" fillId="0" borderId="24" xfId="0" applyFont="1" applyBorder="1" applyAlignment="1">
      <alignment horizontal="center"/>
    </xf>
    <xf numFmtId="0" fontId="0" fillId="2" borderId="0" xfId="0" applyFill="1" applyBorder="1" applyAlignment="1">
      <alignment horizontal="center" vertical="center"/>
    </xf>
    <xf numFmtId="0" fontId="0" fillId="0" borderId="0" xfId="0" applyBorder="1"/>
    <xf numFmtId="0" fontId="0" fillId="4" borderId="0" xfId="0" applyFill="1" applyBorder="1"/>
  </cellXfs>
  <cellStyles count="2">
    <cellStyle name="Normal" xfId="0" builtinId="0"/>
    <cellStyle name="Procent" xfId="1" builtinId="5"/>
  </cellStyles>
  <dxfs count="30">
    <dxf>
      <numFmt numFmtId="0" formatCode="General"/>
    </dxf>
    <dxf>
      <numFmt numFmtId="14" formatCode="0.00%"/>
    </dxf>
    <dxf>
      <numFmt numFmtId="2" formatCode="0.00"/>
    </dxf>
    <dxf>
      <font>
        <b val="0"/>
        <family val="2"/>
      </font>
      <border diagonalUp="0" diagonalDown="0" outline="0">
        <left/>
        <right style="medium">
          <color indexed="64"/>
        </right>
        <top/>
        <bottom/>
      </border>
    </dxf>
    <dxf>
      <font>
        <b val="0"/>
        <family val="2"/>
      </font>
    </dxf>
    <dxf>
      <font>
        <b val="0"/>
        <family val="2"/>
      </font>
    </dxf>
    <dxf>
      <numFmt numFmtId="0" formatCode="General"/>
    </dxf>
    <dxf>
      <numFmt numFmtId="14" formatCode="0.00%"/>
    </dxf>
    <dxf>
      <numFmt numFmtId="2" formatCode="0.00"/>
    </dxf>
    <dxf>
      <font>
        <b val="0"/>
        <family val="2"/>
      </font>
      <border diagonalUp="0" diagonalDown="0">
        <left/>
        <right style="medium">
          <color indexed="64"/>
        </right>
        <top/>
        <bottom/>
        <vertical/>
        <horizontal/>
      </border>
    </dxf>
    <dxf>
      <font>
        <b val="0"/>
        <family val="2"/>
      </font>
      <border diagonalUp="0" diagonalDown="0">
        <left style="medium">
          <color indexed="64"/>
        </left>
        <right/>
        <top/>
        <bottom/>
        <vertical/>
        <horizontal/>
      </border>
    </dxf>
    <dxf>
      <font>
        <b val="0"/>
        <family val="2"/>
      </font>
      <numFmt numFmtId="1" formatCode="0"/>
      <fill>
        <patternFill patternType="solid">
          <fgColor indexed="64"/>
          <bgColor theme="0" tint="-0.14999847407452621"/>
        </patternFill>
      </fill>
      <border diagonalUp="0" diagonalDown="0">
        <left style="thin">
          <color indexed="64"/>
        </left>
        <right/>
        <top style="thin">
          <color indexed="64"/>
        </top>
        <bottom style="thin">
          <color indexed="64"/>
        </bottom>
        <vertical/>
        <horizontal/>
      </border>
    </dxf>
    <dxf>
      <numFmt numFmtId="0" formatCode="General"/>
    </dxf>
    <dxf>
      <numFmt numFmtId="14" formatCode="0.00%"/>
    </dxf>
    <dxf>
      <numFmt numFmtId="2" formatCode="0.00"/>
    </dxf>
    <dxf>
      <font>
        <b val="0"/>
        <family val="2"/>
      </font>
      <border diagonalUp="0" diagonalDown="0" outline="0">
        <left/>
        <right style="medium">
          <color indexed="64"/>
        </right>
        <top/>
        <bottom/>
      </border>
    </dxf>
    <dxf>
      <font>
        <b val="0"/>
        <family val="2"/>
      </font>
    </dxf>
    <dxf>
      <font>
        <b val="0"/>
        <family val="2"/>
      </font>
      <numFmt numFmtId="1" formatCode="0"/>
      <fill>
        <patternFill patternType="solid">
          <fgColor indexed="64"/>
          <bgColor theme="0" tint="-0.14999847407452621"/>
        </patternFill>
      </fill>
      <border diagonalUp="0" diagonalDown="0">
        <left style="medium">
          <color auto="1"/>
        </left>
        <right style="thin">
          <color auto="1"/>
        </right>
        <top style="thin">
          <color auto="1"/>
        </top>
        <bottom style="thin">
          <color auto="1"/>
        </bottom>
        <vertical/>
        <horizontal/>
      </border>
    </dxf>
    <dxf>
      <numFmt numFmtId="0" formatCode="General"/>
    </dxf>
    <dxf>
      <numFmt numFmtId="14" formatCode="0.00%"/>
    </dxf>
    <dxf>
      <numFmt numFmtId="2" formatCode="0.00"/>
    </dxf>
    <dxf>
      <font>
        <b val="0"/>
        <family val="2"/>
      </font>
      <border diagonalUp="0" diagonalDown="0" outline="0">
        <left/>
        <right style="medium">
          <color indexed="64"/>
        </right>
        <top/>
        <bottom/>
      </border>
    </dxf>
    <dxf>
      <font>
        <b val="0"/>
        <family val="2"/>
      </font>
    </dxf>
    <dxf>
      <font>
        <b val="0"/>
        <family val="2"/>
      </font>
      <numFmt numFmtId="1" formatCode="0"/>
      <fill>
        <patternFill patternType="solid">
          <fgColor indexed="64"/>
          <bgColor theme="0" tint="-0.14999847407452621"/>
        </patternFill>
      </fill>
      <border diagonalUp="0" diagonalDown="0">
        <left style="thin">
          <color indexed="64"/>
        </left>
        <right/>
        <top style="thin">
          <color indexed="64"/>
        </top>
        <bottom style="thin">
          <color indexed="64"/>
        </bottom>
        <vertical/>
        <horizontal/>
      </border>
    </dxf>
    <dxf>
      <numFmt numFmtId="0" formatCode="General"/>
    </dxf>
    <dxf>
      <numFmt numFmtId="14" formatCode="0.00%"/>
    </dxf>
    <dxf>
      <numFmt numFmtId="2" formatCode="0.00"/>
    </dxf>
    <dxf>
      <font>
        <b val="0"/>
        <family val="2"/>
      </font>
      <border diagonalUp="0" diagonalDown="0" outline="0">
        <left/>
        <right style="medium">
          <color indexed="64"/>
        </right>
        <top/>
        <bottom/>
      </border>
    </dxf>
    <dxf>
      <font>
        <b val="0"/>
        <family val="2"/>
      </font>
    </dxf>
    <dxf>
      <font>
        <b val="0"/>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2.3338182433940625E-2"/>
          <c:y val="8.6404479337182261E-2"/>
          <c:w val="0.93646631414474946"/>
          <c:h val="0.86480016090942258"/>
        </c:manualLayout>
      </c:layout>
      <c:scatterChart>
        <c:scatterStyle val="lineMarker"/>
        <c:varyColors val="0"/>
        <c:ser>
          <c:idx val="0"/>
          <c:order val="0"/>
          <c:tx>
            <c:strRef>
              <c:f>'PEI Tester'!$C$27</c:f>
              <c:strCache>
                <c:ptCount val="1"/>
              </c:strCache>
            </c:strRef>
          </c:tx>
          <c:spPr>
            <a:ln w="9525" cap="rnd">
              <a:solidFill>
                <a:schemeClr val="accent1"/>
              </a:solid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'PEI Tester'!$C$10:$C$27</c:f>
              <c:numCache>
                <c:formatCode>General</c:formatCode>
                <c:ptCount val="18"/>
              </c:numCache>
            </c:numRef>
          </c:xVal>
          <c:yVal>
            <c:numRef>
              <c:f>'PEI Tester'!$D$10:$D$27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yVal>
          <c:smooth val="0"/>
          <c:extLst>
            <c:ext xmlns:c16="http://schemas.microsoft.com/office/drawing/2014/chart" uri="{C3380CC4-5D6E-409C-BE32-E72D297353CC}">
              <c16:uniqueId val="{00000000-5287-4F61-A878-6D17F313FD03}"/>
            </c:ext>
          </c:extLst>
        </c:ser>
        <c:dLbls>
          <c:showLegendKey val="0"/>
          <c:showVal val="0"/>
          <c:showCatName val="0"/>
          <c:showSerName val="0"/>
          <c:showPercent val="0"/>
          <c:showBubbleSize val="0"/>
        </c:dLbls>
        <c:axId val="1300670879"/>
        <c:axId val="397948352"/>
      </c:scatterChart>
      <c:valAx>
        <c:axId val="1300670879"/>
        <c:scaling>
          <c:orientation val="minMax"/>
          <c:max val="30"/>
          <c:min val="-3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397948352"/>
        <c:crosses val="autoZero"/>
        <c:crossBetween val="midCat"/>
      </c:valAx>
      <c:valAx>
        <c:axId val="397948352"/>
        <c:scaling>
          <c:orientation val="minMax"/>
          <c:max val="30"/>
          <c:min val="-3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13006708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Teknikktest!$K$8</c:f>
              <c:strCache>
                <c:ptCount val="1"/>
                <c:pt idx="0">
                  <c:v>Attack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Teknikktest!$K$9:$K$18</c:f>
              <c:numCache>
                <c:formatCode>General</c:formatCode>
                <c:ptCount val="10"/>
              </c:numCache>
            </c:numRef>
          </c:yVal>
          <c:smooth val="0"/>
          <c:extLst>
            <c:ext xmlns:c16="http://schemas.microsoft.com/office/drawing/2014/chart" uri="{C3380CC4-5D6E-409C-BE32-E72D297353CC}">
              <c16:uniqueId val="{00000000-57D2-47AB-8B16-02D27D77B949}"/>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Teknikktest!$L$8</c:f>
              <c:strCache>
                <c:ptCount val="1"/>
                <c:pt idx="0">
                  <c:v>Dynamic loft</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Teknikktest!$L$9:$L$18</c:f>
              <c:numCache>
                <c:formatCode>General</c:formatCode>
                <c:ptCount val="10"/>
              </c:numCache>
            </c:numRef>
          </c:yVal>
          <c:smooth val="0"/>
          <c:extLst>
            <c:ext xmlns:c16="http://schemas.microsoft.com/office/drawing/2014/chart" uri="{C3380CC4-5D6E-409C-BE32-E72D297353CC}">
              <c16:uniqueId val="{00000000-ED13-467C-A8BD-94C88C9AF564}"/>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Teknikktest!$M$8</c:f>
              <c:strCache>
                <c:ptCount val="1"/>
                <c:pt idx="0">
                  <c:v>Impact Location</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Teknikktest!$M$9:$M$18</c:f>
              <c:numCache>
                <c:formatCode>General</c:formatCode>
                <c:ptCount val="10"/>
              </c:numCache>
            </c:numRef>
          </c:yVal>
          <c:smooth val="0"/>
          <c:extLst>
            <c:ext xmlns:c16="http://schemas.microsoft.com/office/drawing/2014/chart" uri="{C3380CC4-5D6E-409C-BE32-E72D297353CC}">
              <c16:uniqueId val="{00000000-021E-424A-BC6D-87462708C5C6}"/>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Teknikktest!$N$8</c:f>
              <c:strCache>
                <c:ptCount val="1"/>
                <c:pt idx="0">
                  <c:v>Speed</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Teknikktest!$N$9:$N$18</c:f>
              <c:numCache>
                <c:formatCode>General</c:formatCode>
                <c:ptCount val="10"/>
              </c:numCache>
            </c:numRef>
          </c:yVal>
          <c:smooth val="0"/>
          <c:extLst>
            <c:ext xmlns:c16="http://schemas.microsoft.com/office/drawing/2014/chart" uri="{C3380CC4-5D6E-409C-BE32-E72D297353CC}">
              <c16:uniqueId val="{00000000-511E-4D68-8EAB-6E1DCE3B2865}"/>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sv-SE"/>
              <a:t>J7</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sv-SE"/>
        </a:p>
      </c:txPr>
    </c:title>
    <c:autoTitleDeleted val="0"/>
    <c:plotArea>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Teknikktest!$X$9:$X$18</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Teknikktest!$U$9:$U$18</c:f>
              <c:numCache>
                <c:formatCode>0.00</c:formatCode>
                <c:ptCount val="10"/>
              </c:numCache>
            </c:numRef>
          </c:yVal>
          <c:smooth val="0"/>
          <c:extLst>
            <c:ext xmlns:c16="http://schemas.microsoft.com/office/drawing/2014/chart" uri="{C3380CC4-5D6E-409C-BE32-E72D297353CC}">
              <c16:uniqueId val="{00000000-C624-44D3-AA7A-C886B277E3A6}"/>
            </c:ext>
          </c:extLst>
        </c:ser>
        <c:dLbls>
          <c:showLegendKey val="0"/>
          <c:showVal val="0"/>
          <c:showCatName val="0"/>
          <c:showSerName val="0"/>
          <c:showPercent val="0"/>
          <c:showBubbleSize val="0"/>
        </c:dLbls>
        <c:axId val="86000223"/>
        <c:axId val="73435183"/>
      </c:scatterChart>
      <c:valAx>
        <c:axId val="86000223"/>
        <c:scaling>
          <c:orientation val="minMax"/>
          <c:max val="30"/>
          <c:min val="-30"/>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73435183"/>
        <c:crosses val="autoZero"/>
        <c:crossBetween val="midCat"/>
      </c:valAx>
      <c:valAx>
        <c:axId val="73435183"/>
        <c:scaling>
          <c:orientation val="minMax"/>
          <c:max val="30"/>
          <c:min val="-30"/>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860002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Teknikktest!$Y$8:$Y$18</c:f>
              <c:strCache>
                <c:ptCount val="11"/>
                <c:pt idx="0">
                  <c:v>Club path</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Teknikktest!$Y$9:$Y$18</c:f>
              <c:numCache>
                <c:formatCode>General</c:formatCode>
                <c:ptCount val="10"/>
              </c:numCache>
            </c:numRef>
          </c:yVal>
          <c:smooth val="0"/>
          <c:extLst>
            <c:ext xmlns:c16="http://schemas.microsoft.com/office/drawing/2014/chart" uri="{C3380CC4-5D6E-409C-BE32-E72D297353CC}">
              <c16:uniqueId val="{00000000-5B57-4CF0-927A-360B206BCDA4}"/>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Teknikktest!$J$8</c:f>
              <c:strCache>
                <c:ptCount val="1"/>
                <c:pt idx="0">
                  <c:v>Face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Teknikktest!$Z$9:$Z$18</c:f>
              <c:numCache>
                <c:formatCode>General</c:formatCode>
                <c:ptCount val="10"/>
              </c:numCache>
            </c:numRef>
          </c:yVal>
          <c:smooth val="0"/>
          <c:extLst>
            <c:ext xmlns:c16="http://schemas.microsoft.com/office/drawing/2014/chart" uri="{C3380CC4-5D6E-409C-BE32-E72D297353CC}">
              <c16:uniqueId val="{00000000-894E-4D82-944E-19FB38DF7A8A}"/>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Teknikktest!$K$8</c:f>
              <c:strCache>
                <c:ptCount val="1"/>
                <c:pt idx="0">
                  <c:v>Attack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Teknikktest!$AA$9:$AA$18</c:f>
              <c:numCache>
                <c:formatCode>General</c:formatCode>
                <c:ptCount val="10"/>
              </c:numCache>
            </c:numRef>
          </c:yVal>
          <c:smooth val="0"/>
          <c:extLst>
            <c:ext xmlns:c16="http://schemas.microsoft.com/office/drawing/2014/chart" uri="{C3380CC4-5D6E-409C-BE32-E72D297353CC}">
              <c16:uniqueId val="{00000000-597A-439A-B06F-14C0395A17C6}"/>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Teknikktest!$L$8</c:f>
              <c:strCache>
                <c:ptCount val="1"/>
                <c:pt idx="0">
                  <c:v>Dynamic loft</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Teknikktest!$AB$9:$AB$18</c:f>
              <c:numCache>
                <c:formatCode>General</c:formatCode>
                <c:ptCount val="10"/>
              </c:numCache>
            </c:numRef>
          </c:yVal>
          <c:smooth val="0"/>
          <c:extLst>
            <c:ext xmlns:c16="http://schemas.microsoft.com/office/drawing/2014/chart" uri="{C3380CC4-5D6E-409C-BE32-E72D297353CC}">
              <c16:uniqueId val="{00000000-F146-4FF3-95CA-9B473C3FAA9D}"/>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Teknikktest!$M$8</c:f>
              <c:strCache>
                <c:ptCount val="1"/>
                <c:pt idx="0">
                  <c:v>Impact Location</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Teknikktest!$AC$9:$AC$18</c:f>
              <c:numCache>
                <c:formatCode>General</c:formatCode>
                <c:ptCount val="10"/>
              </c:numCache>
            </c:numRef>
          </c:yVal>
          <c:smooth val="0"/>
          <c:extLst>
            <c:ext xmlns:c16="http://schemas.microsoft.com/office/drawing/2014/chart" uri="{C3380CC4-5D6E-409C-BE32-E72D297353CC}">
              <c16:uniqueId val="{00000000-B34A-4C42-9C9D-E5EBA07DB407}"/>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38182433940625E-2"/>
          <c:y val="8.6404479337182261E-2"/>
          <c:w val="0.93646631414474946"/>
          <c:h val="0.86480016090942258"/>
        </c:manualLayout>
      </c:layout>
      <c:scatterChart>
        <c:scatterStyle val="lineMarker"/>
        <c:varyColors val="0"/>
        <c:ser>
          <c:idx val="0"/>
          <c:order val="0"/>
          <c:spPr>
            <a:ln w="9525" cap="rnd">
              <a:solidFill>
                <a:schemeClr val="accent1"/>
              </a:solid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'PEI Tester'!$K$10:$K$27</c:f>
              <c:numCache>
                <c:formatCode>General</c:formatCode>
                <c:ptCount val="18"/>
              </c:numCache>
            </c:numRef>
          </c:xVal>
          <c:yVal>
            <c:numRef>
              <c:f>'PEI Tester'!$L$10:$L$27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yVal>
          <c:smooth val="0"/>
          <c:extLst>
            <c:ext xmlns:c16="http://schemas.microsoft.com/office/drawing/2014/chart" uri="{C3380CC4-5D6E-409C-BE32-E72D297353CC}">
              <c16:uniqueId val="{00000004-CAA4-4B0E-9349-FDAEA9CA2161}"/>
            </c:ext>
          </c:extLst>
        </c:ser>
        <c:dLbls>
          <c:showLegendKey val="0"/>
          <c:showVal val="0"/>
          <c:showCatName val="0"/>
          <c:showSerName val="0"/>
          <c:showPercent val="0"/>
          <c:showBubbleSize val="0"/>
        </c:dLbls>
        <c:axId val="1300670879"/>
        <c:axId val="397948352"/>
      </c:scatterChart>
      <c:valAx>
        <c:axId val="1300670879"/>
        <c:scaling>
          <c:orientation val="minMax"/>
          <c:max val="15"/>
          <c:min val="-1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397948352"/>
        <c:crosses val="autoZero"/>
        <c:crossBetween val="midCat"/>
        <c:majorUnit val="1"/>
      </c:valAx>
      <c:valAx>
        <c:axId val="397948352"/>
        <c:scaling>
          <c:orientation val="minMax"/>
          <c:max val="15"/>
          <c:min val="-15"/>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1300670879"/>
        <c:crosses val="autoZero"/>
        <c:crossBetween val="midCat"/>
        <c:majorUnit val="1"/>
      </c:valAx>
      <c:spPr>
        <a:noFill/>
        <a:ln>
          <a:noFill/>
        </a:ln>
        <a:effectLst/>
      </c:spPr>
    </c:plotArea>
    <c:plotVisOnly val="1"/>
    <c:dispBlanksAs val="gap"/>
    <c:showDLblsOverMax val="0"/>
    <c:extLst/>
  </c:chart>
  <c:txPr>
    <a:bodyPr/>
    <a:lstStyle/>
    <a:p>
      <a:pPr>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Teknikktest!$N$8</c:f>
              <c:strCache>
                <c:ptCount val="1"/>
                <c:pt idx="0">
                  <c:v>Speed</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Teknikktest!$AD$9:$AD$18</c:f>
              <c:numCache>
                <c:formatCode>General</c:formatCode>
                <c:ptCount val="10"/>
                <c:pt idx="0">
                  <c:v>45</c:v>
                </c:pt>
                <c:pt idx="1">
                  <c:v>45</c:v>
                </c:pt>
              </c:numCache>
            </c:numRef>
          </c:yVal>
          <c:smooth val="0"/>
          <c:extLst>
            <c:ext xmlns:c16="http://schemas.microsoft.com/office/drawing/2014/chart" uri="{C3380CC4-5D6E-409C-BE32-E72D297353CC}">
              <c16:uniqueId val="{00000000-CAB3-477E-A210-CA1D9E02943A}"/>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Teknikktest!$Y$8:$Y$18</c:f>
              <c:strCache>
                <c:ptCount val="11"/>
                <c:pt idx="0">
                  <c:v>Club path</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Teknikktest!$AN$9:$AN$13</c:f>
              <c:numCache>
                <c:formatCode>General</c:formatCode>
                <c:ptCount val="5"/>
              </c:numCache>
            </c:numRef>
          </c:yVal>
          <c:smooth val="0"/>
          <c:extLst>
            <c:ext xmlns:c16="http://schemas.microsoft.com/office/drawing/2014/chart" uri="{C3380CC4-5D6E-409C-BE32-E72D297353CC}">
              <c16:uniqueId val="{00000000-BDD3-4B86-9891-2B0CEEE85F7C}"/>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Teknikktest!$J$8</c:f>
              <c:strCache>
                <c:ptCount val="1"/>
                <c:pt idx="0">
                  <c:v>Face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Teknikktest!$AO$9:$AO$13</c:f>
              <c:numCache>
                <c:formatCode>General</c:formatCode>
                <c:ptCount val="5"/>
              </c:numCache>
            </c:numRef>
          </c:yVal>
          <c:smooth val="0"/>
          <c:extLst>
            <c:ext xmlns:c16="http://schemas.microsoft.com/office/drawing/2014/chart" uri="{C3380CC4-5D6E-409C-BE32-E72D297353CC}">
              <c16:uniqueId val="{00000000-B267-4B70-B30A-532ECD953E23}"/>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Teknikktest!$K$8</c:f>
              <c:strCache>
                <c:ptCount val="1"/>
                <c:pt idx="0">
                  <c:v>Attack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Teknikktest!$AP$9:$AP$13</c:f>
              <c:numCache>
                <c:formatCode>General</c:formatCode>
                <c:ptCount val="5"/>
              </c:numCache>
            </c:numRef>
          </c:yVal>
          <c:smooth val="0"/>
          <c:extLst>
            <c:ext xmlns:c16="http://schemas.microsoft.com/office/drawing/2014/chart" uri="{C3380CC4-5D6E-409C-BE32-E72D297353CC}">
              <c16:uniqueId val="{00000000-4897-4C75-A15D-AA01AA87DA18}"/>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Teknikktest!$L$8</c:f>
              <c:strCache>
                <c:ptCount val="1"/>
                <c:pt idx="0">
                  <c:v>Dynamic loft</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Teknikktest!$AQ$9:$AQ$13</c:f>
              <c:numCache>
                <c:formatCode>General</c:formatCode>
                <c:ptCount val="5"/>
              </c:numCache>
            </c:numRef>
          </c:yVal>
          <c:smooth val="0"/>
          <c:extLst>
            <c:ext xmlns:c16="http://schemas.microsoft.com/office/drawing/2014/chart" uri="{C3380CC4-5D6E-409C-BE32-E72D297353CC}">
              <c16:uniqueId val="{00000000-483C-4C09-9A94-921D11AD8F72}"/>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Teknikktest!$M$8</c:f>
              <c:strCache>
                <c:ptCount val="1"/>
                <c:pt idx="0">
                  <c:v>Impact Location</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Teknikktest!$AR$9:$AR$13</c:f>
              <c:numCache>
                <c:formatCode>General</c:formatCode>
                <c:ptCount val="5"/>
              </c:numCache>
            </c:numRef>
          </c:yVal>
          <c:smooth val="0"/>
          <c:extLst>
            <c:ext xmlns:c16="http://schemas.microsoft.com/office/drawing/2014/chart" uri="{C3380CC4-5D6E-409C-BE32-E72D297353CC}">
              <c16:uniqueId val="{00000000-8838-4C15-AA79-DB1F5F571B3C}"/>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Teknikktest!$N$8</c:f>
              <c:strCache>
                <c:ptCount val="1"/>
                <c:pt idx="0">
                  <c:v>Speed</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Teknikktest!$AS$9:$AS$13</c:f>
              <c:numCache>
                <c:formatCode>General</c:formatCode>
                <c:ptCount val="5"/>
              </c:numCache>
            </c:numRef>
          </c:yVal>
          <c:smooth val="0"/>
          <c:extLst>
            <c:ext xmlns:c16="http://schemas.microsoft.com/office/drawing/2014/chart" uri="{C3380CC4-5D6E-409C-BE32-E72D297353CC}">
              <c16:uniqueId val="{00000000-B06C-41A6-9D7B-3051E18B9D95}"/>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SE"/>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DA9-420B-85CD-F61BE8032D5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DA9-420B-85CD-F61BE8032D5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DA9-420B-85CD-F61BE8032D5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DA9-420B-85CD-F61BE8032D5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S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Referens!$J$3:$J$6</c:f>
              <c:numCache>
                <c:formatCode>General</c:formatCode>
                <c:ptCount val="4"/>
                <c:pt idx="0">
                  <c:v>186</c:v>
                </c:pt>
                <c:pt idx="1">
                  <c:v>578</c:v>
                </c:pt>
                <c:pt idx="2">
                  <c:v>827</c:v>
                </c:pt>
                <c:pt idx="3">
                  <c:v>415</c:v>
                </c:pt>
              </c:numCache>
            </c:numRef>
          </c:val>
          <c:extLst>
            <c:ext xmlns:c16="http://schemas.microsoft.com/office/drawing/2014/chart" uri="{C3380CC4-5D6E-409C-BE32-E72D297353CC}">
              <c16:uniqueId val="{00000000-57BF-4B30-BCC3-5D04F8E0F275}"/>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83008320316235762"/>
          <c:y val="0.42277923697649883"/>
          <c:w val="0.15603594085152311"/>
          <c:h val="0.28541416476697085"/>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38182433940625E-2"/>
          <c:y val="8.6404479337182261E-2"/>
          <c:w val="0.93646631414474946"/>
          <c:h val="0.86480016090942258"/>
        </c:manualLayout>
      </c:layout>
      <c:scatterChart>
        <c:scatterStyle val="lineMarker"/>
        <c:varyColors val="0"/>
        <c:ser>
          <c:idx val="0"/>
          <c:order val="0"/>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'PEI Tester'!$S$10:$S$27</c:f>
              <c:numCache>
                <c:formatCode>General</c:formatCode>
                <c:ptCount val="18"/>
              </c:numCache>
            </c:numRef>
          </c:xVal>
          <c:yVal>
            <c:numRef>
              <c:f>'PEI Tester'!$T$10:$T$27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yVal>
          <c:smooth val="0"/>
          <c:extLst>
            <c:ext xmlns:c16="http://schemas.microsoft.com/office/drawing/2014/chart" uri="{C3380CC4-5D6E-409C-BE32-E72D297353CC}">
              <c16:uniqueId val="{00000000-3EC9-4E25-87FC-9615B08741D9}"/>
            </c:ext>
          </c:extLst>
        </c:ser>
        <c:dLbls>
          <c:showLegendKey val="0"/>
          <c:showVal val="0"/>
          <c:showCatName val="0"/>
          <c:showSerName val="0"/>
          <c:showPercent val="0"/>
          <c:showBubbleSize val="0"/>
        </c:dLbls>
        <c:axId val="1300670879"/>
        <c:axId val="397948352"/>
      </c:scatterChart>
      <c:valAx>
        <c:axId val="1300670879"/>
        <c:scaling>
          <c:orientation val="minMax"/>
          <c:max val="30"/>
          <c:min val="-3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397948352"/>
        <c:crosses val="autoZero"/>
        <c:crossBetween val="midCat"/>
      </c:valAx>
      <c:valAx>
        <c:axId val="397948352"/>
        <c:scaling>
          <c:orientation val="minMax"/>
          <c:max val="30"/>
          <c:min val="-3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1300670879"/>
        <c:crosses val="autoZero"/>
        <c:crossBetween val="midCat"/>
      </c:valAx>
      <c:spPr>
        <a:noFill/>
        <a:ln>
          <a:noFill/>
        </a:ln>
        <a:effectLst/>
      </c:spPr>
    </c:plotArea>
    <c:plotVisOnly val="1"/>
    <c:dispBlanksAs val="gap"/>
    <c:showDLblsOverMax val="0"/>
    <c:extLst/>
  </c:chart>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38182433940625E-2"/>
          <c:y val="8.6404479337182261E-2"/>
          <c:w val="0.93646631414474946"/>
          <c:h val="0.86480016090942258"/>
        </c:manualLayout>
      </c:layout>
      <c:scatterChart>
        <c:scatterStyle val="lineMarker"/>
        <c:varyColors val="0"/>
        <c:ser>
          <c:idx val="1"/>
          <c:order val="0"/>
          <c:xVal>
            <c:numRef>
              <c:f>'PEI Tester'!$AA$10:$AA$27</c:f>
              <c:numCache>
                <c:formatCode>General</c:formatCode>
                <c:ptCount val="18"/>
              </c:numCache>
            </c:numRef>
          </c:xVal>
          <c:yVal>
            <c:numRef>
              <c:f>'PEI Tester'!$AB$10:$AB$27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yVal>
          <c:smooth val="0"/>
          <c:extLst>
            <c:ext xmlns:c16="http://schemas.microsoft.com/office/drawing/2014/chart" uri="{C3380CC4-5D6E-409C-BE32-E72D297353CC}">
              <c16:uniqueId val="{00000003-3117-4DF4-801A-C26D405101DD}"/>
            </c:ext>
          </c:extLst>
        </c:ser>
        <c:ser>
          <c:idx val="0"/>
          <c:order val="1"/>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'PEI Tester'!$AA$10:$AA$27</c:f>
              <c:numCache>
                <c:formatCode>General</c:formatCode>
                <c:ptCount val="18"/>
              </c:numCache>
            </c:numRef>
          </c:xVal>
          <c:yVal>
            <c:numRef>
              <c:f>'PEI Tester'!$AB$10:$AB$27</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yVal>
          <c:smooth val="0"/>
          <c:extLst>
            <c:ext xmlns:c16="http://schemas.microsoft.com/office/drawing/2014/chart" uri="{C3380CC4-5D6E-409C-BE32-E72D297353CC}">
              <c16:uniqueId val="{00000002-3117-4DF4-801A-C26D405101DD}"/>
            </c:ext>
          </c:extLst>
        </c:ser>
        <c:dLbls>
          <c:showLegendKey val="0"/>
          <c:showVal val="0"/>
          <c:showCatName val="0"/>
          <c:showSerName val="0"/>
          <c:showPercent val="0"/>
          <c:showBubbleSize val="0"/>
        </c:dLbls>
        <c:axId val="1300670879"/>
        <c:axId val="397948352"/>
      </c:scatterChart>
      <c:valAx>
        <c:axId val="1300670879"/>
        <c:scaling>
          <c:orientation val="minMax"/>
          <c:max val="30"/>
          <c:min val="-3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397948352"/>
        <c:crosses val="autoZero"/>
        <c:crossBetween val="midCat"/>
      </c:valAx>
      <c:valAx>
        <c:axId val="397948352"/>
        <c:scaling>
          <c:orientation val="minMax"/>
          <c:max val="30"/>
          <c:min val="-3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1300670879"/>
        <c:crosses val="autoZero"/>
        <c:crossBetween val="midCat"/>
      </c:valAx>
      <c:spPr>
        <a:noFill/>
        <a:ln>
          <a:noFill/>
        </a:ln>
        <a:effectLst/>
      </c:spPr>
    </c:plotArea>
    <c:plotVisOnly val="1"/>
    <c:dispBlanksAs val="gap"/>
    <c:showDLblsOverMax val="0"/>
    <c:extLst/>
  </c:chart>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38182433940625E-2"/>
          <c:y val="8.6404479337182261E-2"/>
          <c:w val="0.93646631414474946"/>
          <c:h val="0.86480016090942258"/>
        </c:manualLayout>
      </c:layout>
      <c:scatterChart>
        <c:scatterStyle val="lineMarker"/>
        <c:varyColors val="0"/>
        <c:ser>
          <c:idx val="0"/>
          <c:order val="0"/>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'PEI Tester'!$AI$10:$AI$36</c:f>
              <c:numCache>
                <c:formatCode>General</c:formatCode>
                <c:ptCount val="27"/>
              </c:numCache>
            </c:numRef>
          </c:xVal>
          <c:yVal>
            <c:numRef>
              <c:f>'PEI Tester'!$AJ$10:$AJ$36</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0-1A8E-4364-9595-15CE3D5C52DD}"/>
            </c:ext>
          </c:extLst>
        </c:ser>
        <c:dLbls>
          <c:showLegendKey val="0"/>
          <c:showVal val="0"/>
          <c:showCatName val="0"/>
          <c:showSerName val="0"/>
          <c:showPercent val="0"/>
          <c:showBubbleSize val="0"/>
        </c:dLbls>
        <c:axId val="1300670879"/>
        <c:axId val="397948352"/>
      </c:scatterChart>
      <c:valAx>
        <c:axId val="1300670879"/>
        <c:scaling>
          <c:orientation val="minMax"/>
          <c:max val="30"/>
          <c:min val="-3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397948352"/>
        <c:crosses val="autoZero"/>
        <c:crossBetween val="midCat"/>
      </c:valAx>
      <c:valAx>
        <c:axId val="397948352"/>
        <c:scaling>
          <c:orientation val="minMax"/>
          <c:max val="30"/>
          <c:min val="-3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1300670879"/>
        <c:crosses val="autoZero"/>
        <c:crossBetween val="midCat"/>
      </c:valAx>
      <c:spPr>
        <a:noFill/>
        <a:ln>
          <a:noFill/>
        </a:ln>
        <a:effectLst/>
      </c:spPr>
    </c:plotArea>
    <c:plotVisOnly val="1"/>
    <c:dispBlanksAs val="gap"/>
    <c:showDLblsOverMax val="0"/>
    <c:extLst/>
  </c:chart>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sv-SE" sz="2000"/>
              <a:t>Shot dispersion</a:t>
            </a:r>
            <a:r>
              <a:rPr lang="sv-SE" sz="2000" baseline="0"/>
              <a:t> WEDGE</a:t>
            </a:r>
            <a:endParaRPr lang="sv-SE" sz="2000"/>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sv-SE"/>
        </a:p>
      </c:txPr>
    </c:title>
    <c:autoTitleDeleted val="0"/>
    <c:plotArea>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w="25400">
                <a:solidFill>
                  <a:srgbClr val="FF0000"/>
                </a:solidFill>
              </a:ln>
              <a:effectLst>
                <a:glow rad="63500">
                  <a:schemeClr val="accent1">
                    <a:satMod val="175000"/>
                    <a:alpha val="25000"/>
                  </a:schemeClr>
                </a:glow>
              </a:effectLst>
            </c:spPr>
          </c:marker>
          <c:xVal>
            <c:numRef>
              <c:f>Teknikktest!$AJ$9:$AJ$13</c:f>
              <c:numCache>
                <c:formatCode>General</c:formatCode>
                <c:ptCount val="5"/>
              </c:numCache>
            </c:numRef>
          </c:xVal>
          <c:yVal>
            <c:numRef>
              <c:f>Teknikktest!$AM$9:$AM$13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FE8D-4DBD-9771-5AB8F5C09B06}"/>
            </c:ext>
          </c:extLst>
        </c:ser>
        <c:dLbls>
          <c:showLegendKey val="0"/>
          <c:showVal val="0"/>
          <c:showCatName val="0"/>
          <c:showSerName val="0"/>
          <c:showPercent val="0"/>
          <c:showBubbleSize val="0"/>
        </c:dLbls>
        <c:axId val="134080320"/>
        <c:axId val="134080736"/>
      </c:scatterChart>
      <c:valAx>
        <c:axId val="134080320"/>
        <c:scaling>
          <c:orientation val="minMax"/>
          <c:max val="30"/>
          <c:min val="-30"/>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134080736"/>
        <c:crosses val="autoZero"/>
        <c:crossBetween val="midCat"/>
        <c:majorUnit val="5"/>
      </c:valAx>
      <c:valAx>
        <c:axId val="134080736"/>
        <c:scaling>
          <c:orientation val="minMax"/>
          <c:max val="30"/>
          <c:min val="-30"/>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134080320"/>
        <c:crossesAt val="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sv-SE"/>
              <a:t>DRIVER</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sv-SE"/>
        </a:p>
      </c:txPr>
    </c:title>
    <c:autoTitleDeleted val="0"/>
    <c:plotArea>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Teknikktest!$E$9:$E$18</c:f>
              <c:numCache>
                <c:formatCode>General</c:formatCode>
                <c:ptCount val="10"/>
              </c:numCache>
            </c:numRef>
          </c:xVal>
          <c:yVal>
            <c:numRef>
              <c:f>Teknikktest!$H$9:$H$18</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E97D-455C-8EAF-DA9B3EE3F72A}"/>
            </c:ext>
          </c:extLst>
        </c:ser>
        <c:dLbls>
          <c:showLegendKey val="0"/>
          <c:showVal val="0"/>
          <c:showCatName val="0"/>
          <c:showSerName val="0"/>
          <c:showPercent val="0"/>
          <c:showBubbleSize val="0"/>
        </c:dLbls>
        <c:axId val="86000223"/>
        <c:axId val="73435183"/>
      </c:scatterChart>
      <c:valAx>
        <c:axId val="86000223"/>
        <c:scaling>
          <c:orientation val="minMax"/>
          <c:max val="30"/>
          <c:min val="-30"/>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73435183"/>
        <c:crosses val="autoZero"/>
        <c:crossBetween val="midCat"/>
      </c:valAx>
      <c:valAx>
        <c:axId val="73435183"/>
        <c:scaling>
          <c:orientation val="minMax"/>
          <c:max val="30"/>
          <c:min val="-30"/>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sv-SE"/>
          </a:p>
        </c:txPr>
        <c:crossAx val="860002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Teknikktest!$I$8</c:f>
              <c:strCache>
                <c:ptCount val="1"/>
                <c:pt idx="0">
                  <c:v>Club Path</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Teknikktest!$I$9:$I$18</c:f>
              <c:numCache>
                <c:formatCode>General</c:formatCode>
                <c:ptCount val="10"/>
              </c:numCache>
            </c:numRef>
          </c:yVal>
          <c:smooth val="0"/>
          <c:extLst>
            <c:ext xmlns:c16="http://schemas.microsoft.com/office/drawing/2014/chart" uri="{C3380CC4-5D6E-409C-BE32-E72D297353CC}">
              <c16:uniqueId val="{00000000-12CD-4DD6-9993-524E4738B034}"/>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sv-SE"/>
        </a:p>
      </c:txPr>
    </c:title>
    <c:autoTitleDeleted val="0"/>
    <c:plotArea>
      <c:layout/>
      <c:scatterChart>
        <c:scatterStyle val="lineMarker"/>
        <c:varyColors val="0"/>
        <c:ser>
          <c:idx val="0"/>
          <c:order val="0"/>
          <c:tx>
            <c:strRef>
              <c:f>Teknikktest!$J$8</c:f>
              <c:strCache>
                <c:ptCount val="1"/>
                <c:pt idx="0">
                  <c:v>Face Angle</c:v>
                </c:pt>
              </c:strCache>
            </c:strRef>
          </c:tx>
          <c:spPr>
            <a:ln w="25400" cap="rnd">
              <a:noFill/>
              <a:round/>
            </a:ln>
            <a:effectLst>
              <a:outerShdw dist="25400" dir="2700000" algn="tl" rotWithShape="0">
                <a:schemeClr val="accent1"/>
              </a:outerShdw>
            </a:effectLst>
          </c:spPr>
          <c:marker>
            <c:symbol val="circle"/>
            <c:size val="6"/>
            <c:spPr>
              <a:solidFill>
                <a:schemeClr val="accent1"/>
              </a:solidFill>
              <a:ln w="22225">
                <a:solidFill>
                  <a:schemeClr val="lt1"/>
                </a:solidFill>
                <a:round/>
              </a:ln>
              <a:effectLst/>
            </c:spPr>
          </c:marker>
          <c:yVal>
            <c:numRef>
              <c:f>Teknikktest!$J$9:$J$18</c:f>
              <c:numCache>
                <c:formatCode>General</c:formatCode>
                <c:ptCount val="10"/>
              </c:numCache>
            </c:numRef>
          </c:yVal>
          <c:smooth val="0"/>
          <c:extLst>
            <c:ext xmlns:c16="http://schemas.microsoft.com/office/drawing/2014/chart" uri="{C3380CC4-5D6E-409C-BE32-E72D297353CC}">
              <c16:uniqueId val="{00000000-141F-4E30-BA43-39D11F356E11}"/>
            </c:ext>
          </c:extLst>
        </c:ser>
        <c:dLbls>
          <c:showLegendKey val="0"/>
          <c:showVal val="0"/>
          <c:showCatName val="0"/>
          <c:showSerName val="0"/>
          <c:showPercent val="0"/>
          <c:showBubbleSize val="0"/>
        </c:dLbls>
        <c:axId val="1270210655"/>
        <c:axId val="1265122511"/>
      </c:scatterChart>
      <c:valAx>
        <c:axId val="1270210655"/>
        <c:scaling>
          <c:orientation val="minMax"/>
        </c:scaling>
        <c:delete val="0"/>
        <c:axPos val="b"/>
        <c:majorGridlines>
          <c:spPr>
            <a:ln w="9525" cap="flat" cmpd="sng" algn="ctr">
              <a:solidFill>
                <a:schemeClr val="lt1">
                  <a:alpha val="25000"/>
                </a:schemeClr>
              </a:solidFill>
              <a:round/>
            </a:ln>
            <a:effectLst/>
          </c:spPr>
        </c:majorGridlines>
        <c:majorTickMark val="none"/>
        <c:minorTickMark val="none"/>
        <c:tickLblPos val="nextTo"/>
        <c:spPr>
          <a:noFill/>
          <a:ln w="12700" cap="flat" cmpd="sng" algn="ctr">
            <a:solidFill>
              <a:schemeClr val="lt1">
                <a:alpha val="25000"/>
              </a:schemeClr>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sv-SE"/>
          </a:p>
        </c:txPr>
        <c:crossAx val="1265122511"/>
        <c:crosses val="autoZero"/>
        <c:crossBetween val="midCat"/>
      </c:valAx>
      <c:valAx>
        <c:axId val="1265122511"/>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sv-SE"/>
          </a:p>
        </c:txPr>
        <c:crossAx val="1270210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solidFill>
    <a:ln w="9525" cap="flat" cmpd="sng" algn="ctr">
      <a:solidFill>
        <a:schemeClr val="accent1"/>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7">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alpha val="25000"/>
          </a:schemeClr>
        </a:solidFill>
        <a:round/>
      </a:ln>
    </cs:spPr>
    <cs:defRPr sz="900" b="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8575" cap="rnd">
        <a:solidFill>
          <a:schemeClr val="lt1">
            <a:alpha val="50000"/>
          </a:schemeClr>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cap="flat" cmpd="sng" algn="ctr">
        <a:gradFill>
          <a:gsLst>
            <a:gs pos="79000">
              <a:schemeClr val="phClr"/>
            </a:gs>
            <a:gs pos="0">
              <a:schemeClr val="lt1">
                <a:alpha val="6000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69850</xdr:colOff>
      <xdr:row>30</xdr:row>
      <xdr:rowOff>25400</xdr:rowOff>
    </xdr:from>
    <xdr:to>
      <xdr:col>3</xdr:col>
      <xdr:colOff>203200</xdr:colOff>
      <xdr:row>34</xdr:row>
      <xdr:rowOff>120650</xdr:rowOff>
    </xdr:to>
    <xdr:sp macro="" textlink="">
      <xdr:nvSpPr>
        <xdr:cNvPr id="2" name="textruta 1">
          <a:extLst>
            <a:ext uri="{FF2B5EF4-FFF2-40B4-BE49-F238E27FC236}">
              <a16:creationId xmlns:a16="http://schemas.microsoft.com/office/drawing/2014/main" id="{47996A10-E047-1A8E-DE79-D9E85D875AE1}"/>
            </a:ext>
          </a:extLst>
        </xdr:cNvPr>
        <xdr:cNvSpPr txBox="1"/>
      </xdr:nvSpPr>
      <xdr:spPr>
        <a:xfrm>
          <a:off x="69850" y="5549900"/>
          <a:ext cx="3136900" cy="83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000" b="1"/>
            <a:t>Bare skriv i grønne felt!!!</a:t>
          </a:r>
        </a:p>
      </xdr:txBody>
    </xdr:sp>
    <xdr:clientData/>
  </xdr:twoCellAnchor>
  <xdr:twoCellAnchor editAs="oneCell">
    <xdr:from>
      <xdr:col>10</xdr:col>
      <xdr:colOff>0</xdr:colOff>
      <xdr:row>30</xdr:row>
      <xdr:rowOff>0</xdr:rowOff>
    </xdr:from>
    <xdr:to>
      <xdr:col>14</xdr:col>
      <xdr:colOff>506302</xdr:colOff>
      <xdr:row>34</xdr:row>
      <xdr:rowOff>104721</xdr:rowOff>
    </xdr:to>
    <xdr:pic>
      <xdr:nvPicPr>
        <xdr:cNvPr id="4" name="Bildobjekt 3">
          <a:extLst>
            <a:ext uri="{FF2B5EF4-FFF2-40B4-BE49-F238E27FC236}">
              <a16:creationId xmlns:a16="http://schemas.microsoft.com/office/drawing/2014/main" id="{C6AD2334-DA0C-EDC5-BECF-C10125D23E32}"/>
            </a:ext>
          </a:extLst>
        </xdr:cNvPr>
        <xdr:cNvPicPr>
          <a:picLocks noChangeAspect="1"/>
        </xdr:cNvPicPr>
      </xdr:nvPicPr>
      <xdr:blipFill>
        <a:blip xmlns:r="http://schemas.openxmlformats.org/officeDocument/2006/relationships" r:embed="rId1"/>
        <a:stretch>
          <a:fillRect/>
        </a:stretch>
      </xdr:blipFill>
      <xdr:spPr>
        <a:xfrm>
          <a:off x="8261350" y="5524500"/>
          <a:ext cx="3859102" cy="841321"/>
        </a:xfrm>
        <a:prstGeom prst="rect">
          <a:avLst/>
        </a:prstGeom>
      </xdr:spPr>
    </xdr:pic>
    <xdr:clientData/>
  </xdr:twoCellAnchor>
  <xdr:twoCellAnchor editAs="oneCell">
    <xdr:from>
      <xdr:col>20</xdr:col>
      <xdr:colOff>0</xdr:colOff>
      <xdr:row>35</xdr:row>
      <xdr:rowOff>0</xdr:rowOff>
    </xdr:from>
    <xdr:to>
      <xdr:col>25</xdr:col>
      <xdr:colOff>480902</xdr:colOff>
      <xdr:row>39</xdr:row>
      <xdr:rowOff>104721</xdr:rowOff>
    </xdr:to>
    <xdr:pic>
      <xdr:nvPicPr>
        <xdr:cNvPr id="5" name="Bildobjekt 4">
          <a:extLst>
            <a:ext uri="{FF2B5EF4-FFF2-40B4-BE49-F238E27FC236}">
              <a16:creationId xmlns:a16="http://schemas.microsoft.com/office/drawing/2014/main" id="{6FD9B24D-60B3-4613-9B89-854F110CF096}"/>
            </a:ext>
          </a:extLst>
        </xdr:cNvPr>
        <xdr:cNvPicPr>
          <a:picLocks noChangeAspect="1"/>
        </xdr:cNvPicPr>
      </xdr:nvPicPr>
      <xdr:blipFill>
        <a:blip xmlns:r="http://schemas.openxmlformats.org/officeDocument/2006/relationships" r:embed="rId1"/>
        <a:stretch>
          <a:fillRect/>
        </a:stretch>
      </xdr:blipFill>
      <xdr:spPr>
        <a:xfrm>
          <a:off x="14465300" y="6445250"/>
          <a:ext cx="3859102" cy="841321"/>
        </a:xfrm>
        <a:prstGeom prst="rect">
          <a:avLst/>
        </a:prstGeom>
      </xdr:spPr>
    </xdr:pic>
    <xdr:clientData/>
  </xdr:twoCellAnchor>
  <xdr:twoCellAnchor editAs="oneCell">
    <xdr:from>
      <xdr:col>34</xdr:col>
      <xdr:colOff>0</xdr:colOff>
      <xdr:row>22</xdr:row>
      <xdr:rowOff>0</xdr:rowOff>
    </xdr:from>
    <xdr:to>
      <xdr:col>38</xdr:col>
      <xdr:colOff>201502</xdr:colOff>
      <xdr:row>26</xdr:row>
      <xdr:rowOff>104721</xdr:rowOff>
    </xdr:to>
    <xdr:pic>
      <xdr:nvPicPr>
        <xdr:cNvPr id="6" name="Bildobjekt 5">
          <a:extLst>
            <a:ext uri="{FF2B5EF4-FFF2-40B4-BE49-F238E27FC236}">
              <a16:creationId xmlns:a16="http://schemas.microsoft.com/office/drawing/2014/main" id="{916B20B9-162F-42C6-8C0E-95288F59132D}"/>
            </a:ext>
          </a:extLst>
        </xdr:cNvPr>
        <xdr:cNvPicPr>
          <a:picLocks noChangeAspect="1"/>
        </xdr:cNvPicPr>
      </xdr:nvPicPr>
      <xdr:blipFill>
        <a:blip xmlns:r="http://schemas.openxmlformats.org/officeDocument/2006/relationships" r:embed="rId1"/>
        <a:stretch>
          <a:fillRect/>
        </a:stretch>
      </xdr:blipFill>
      <xdr:spPr>
        <a:xfrm>
          <a:off x="22485350" y="4051300"/>
          <a:ext cx="3859102" cy="841321"/>
        </a:xfrm>
        <a:prstGeom prst="rect">
          <a:avLst/>
        </a:prstGeom>
      </xdr:spPr>
    </xdr:pic>
    <xdr:clientData/>
  </xdr:twoCellAnchor>
  <xdr:twoCellAnchor editAs="oneCell">
    <xdr:from>
      <xdr:col>55</xdr:col>
      <xdr:colOff>476250</xdr:colOff>
      <xdr:row>14</xdr:row>
      <xdr:rowOff>142875</xdr:rowOff>
    </xdr:from>
    <xdr:to>
      <xdr:col>62</xdr:col>
      <xdr:colOff>90377</xdr:colOff>
      <xdr:row>19</xdr:row>
      <xdr:rowOff>66621</xdr:rowOff>
    </xdr:to>
    <xdr:pic>
      <xdr:nvPicPr>
        <xdr:cNvPr id="7" name="Bildobjekt 6">
          <a:extLst>
            <a:ext uri="{FF2B5EF4-FFF2-40B4-BE49-F238E27FC236}">
              <a16:creationId xmlns:a16="http://schemas.microsoft.com/office/drawing/2014/main" id="{60EBFD5C-882B-4DC3-A2F5-49BB338880C9}"/>
            </a:ext>
          </a:extLst>
        </xdr:cNvPr>
        <xdr:cNvPicPr>
          <a:picLocks noChangeAspect="1"/>
        </xdr:cNvPicPr>
      </xdr:nvPicPr>
      <xdr:blipFill>
        <a:blip xmlns:r="http://schemas.openxmlformats.org/officeDocument/2006/relationships" r:embed="rId1"/>
        <a:stretch>
          <a:fillRect/>
        </a:stretch>
      </xdr:blipFill>
      <xdr:spPr>
        <a:xfrm>
          <a:off x="39766875" y="2676525"/>
          <a:ext cx="3852752" cy="828621"/>
        </a:xfrm>
        <a:prstGeom prst="rect">
          <a:avLst/>
        </a:prstGeom>
      </xdr:spPr>
    </xdr:pic>
    <xdr:clientData/>
  </xdr:twoCellAnchor>
  <xdr:twoCellAnchor editAs="oneCell">
    <xdr:from>
      <xdr:col>65</xdr:col>
      <xdr:colOff>590550</xdr:colOff>
      <xdr:row>37</xdr:row>
      <xdr:rowOff>0</xdr:rowOff>
    </xdr:from>
    <xdr:to>
      <xdr:col>71</xdr:col>
      <xdr:colOff>42752</xdr:colOff>
      <xdr:row>39</xdr:row>
      <xdr:rowOff>471433</xdr:rowOff>
    </xdr:to>
    <xdr:pic>
      <xdr:nvPicPr>
        <xdr:cNvPr id="8" name="Bildobjekt 7">
          <a:extLst>
            <a:ext uri="{FF2B5EF4-FFF2-40B4-BE49-F238E27FC236}">
              <a16:creationId xmlns:a16="http://schemas.microsoft.com/office/drawing/2014/main" id="{D1D30BC1-318A-4BF3-B76A-3CBE025A45C3}"/>
            </a:ext>
          </a:extLst>
        </xdr:cNvPr>
        <xdr:cNvPicPr>
          <a:picLocks noChangeAspect="1"/>
        </xdr:cNvPicPr>
      </xdr:nvPicPr>
      <xdr:blipFill>
        <a:blip xmlns:r="http://schemas.openxmlformats.org/officeDocument/2006/relationships" r:embed="rId1"/>
        <a:stretch>
          <a:fillRect/>
        </a:stretch>
      </xdr:blipFill>
      <xdr:spPr>
        <a:xfrm>
          <a:off x="43668950" y="6813550"/>
          <a:ext cx="3859102" cy="841321"/>
        </a:xfrm>
        <a:prstGeom prst="rect">
          <a:avLst/>
        </a:prstGeom>
      </xdr:spPr>
    </xdr:pic>
    <xdr:clientData/>
  </xdr:twoCellAnchor>
  <xdr:twoCellAnchor editAs="oneCell">
    <xdr:from>
      <xdr:col>75</xdr:col>
      <xdr:colOff>28575</xdr:colOff>
      <xdr:row>36</xdr:row>
      <xdr:rowOff>152400</xdr:rowOff>
    </xdr:from>
    <xdr:to>
      <xdr:col>79</xdr:col>
      <xdr:colOff>280877</xdr:colOff>
      <xdr:row>39</xdr:row>
      <xdr:rowOff>441271</xdr:rowOff>
    </xdr:to>
    <xdr:pic>
      <xdr:nvPicPr>
        <xdr:cNvPr id="13" name="Bildobjekt 12">
          <a:extLst>
            <a:ext uri="{FF2B5EF4-FFF2-40B4-BE49-F238E27FC236}">
              <a16:creationId xmlns:a16="http://schemas.microsoft.com/office/drawing/2014/main" id="{A55AC9C4-97EE-6F39-2FE7-D8501E080BD3}"/>
            </a:ext>
          </a:extLst>
        </xdr:cNvPr>
        <xdr:cNvPicPr>
          <a:picLocks noChangeAspect="1"/>
        </xdr:cNvPicPr>
      </xdr:nvPicPr>
      <xdr:blipFill>
        <a:blip xmlns:r="http://schemas.openxmlformats.org/officeDocument/2006/relationships" r:embed="rId2"/>
        <a:stretch>
          <a:fillRect/>
        </a:stretch>
      </xdr:blipFill>
      <xdr:spPr>
        <a:xfrm>
          <a:off x="52463700" y="6667500"/>
          <a:ext cx="3852752" cy="831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1114425</xdr:colOff>
      <xdr:row>19</xdr:row>
      <xdr:rowOff>60614</xdr:rowOff>
    </xdr:to>
    <xdr:sp macro="" textlink="">
      <xdr:nvSpPr>
        <xdr:cNvPr id="2" name="textruta 1">
          <a:extLst>
            <a:ext uri="{FF2B5EF4-FFF2-40B4-BE49-F238E27FC236}">
              <a16:creationId xmlns:a16="http://schemas.microsoft.com/office/drawing/2014/main" id="{A3281FE5-2999-4380-8494-7BAE1B4E3BD7}"/>
            </a:ext>
          </a:extLst>
        </xdr:cNvPr>
        <xdr:cNvSpPr txBox="1"/>
      </xdr:nvSpPr>
      <xdr:spPr>
        <a:xfrm>
          <a:off x="0" y="2876550"/>
          <a:ext cx="2943225" cy="8226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000" b="1"/>
            <a:t>Bare skriv i grønne felt!!!</a:t>
          </a:r>
        </a:p>
      </xdr:txBody>
    </xdr:sp>
    <xdr:clientData/>
  </xdr:twoCellAnchor>
  <xdr:twoCellAnchor>
    <xdr:from>
      <xdr:col>7</xdr:col>
      <xdr:colOff>0</xdr:colOff>
      <xdr:row>15</xdr:row>
      <xdr:rowOff>0</xdr:rowOff>
    </xdr:from>
    <xdr:to>
      <xdr:col>9</xdr:col>
      <xdr:colOff>600075</xdr:colOff>
      <xdr:row>19</xdr:row>
      <xdr:rowOff>60614</xdr:rowOff>
    </xdr:to>
    <xdr:sp macro="" textlink="">
      <xdr:nvSpPr>
        <xdr:cNvPr id="3" name="textruta 2">
          <a:extLst>
            <a:ext uri="{FF2B5EF4-FFF2-40B4-BE49-F238E27FC236}">
              <a16:creationId xmlns:a16="http://schemas.microsoft.com/office/drawing/2014/main" id="{9DAA2B3C-870A-44D4-A92B-44E189C074CE}"/>
            </a:ext>
          </a:extLst>
        </xdr:cNvPr>
        <xdr:cNvSpPr txBox="1"/>
      </xdr:nvSpPr>
      <xdr:spPr>
        <a:xfrm>
          <a:off x="4981575" y="2876550"/>
          <a:ext cx="1819275" cy="8226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000" b="1"/>
            <a:t>Bare skriv i grønne felt!!!</a:t>
          </a:r>
        </a:p>
      </xdr:txBody>
    </xdr:sp>
    <xdr:clientData/>
  </xdr:twoCellAnchor>
  <xdr:twoCellAnchor>
    <xdr:from>
      <xdr:col>13</xdr:col>
      <xdr:colOff>561975</xdr:colOff>
      <xdr:row>13</xdr:row>
      <xdr:rowOff>76200</xdr:rowOff>
    </xdr:from>
    <xdr:to>
      <xdr:col>17</xdr:col>
      <xdr:colOff>552450</xdr:colOff>
      <xdr:row>17</xdr:row>
      <xdr:rowOff>136814</xdr:rowOff>
    </xdr:to>
    <xdr:sp macro="" textlink="">
      <xdr:nvSpPr>
        <xdr:cNvPr id="5" name="textruta 4">
          <a:extLst>
            <a:ext uri="{FF2B5EF4-FFF2-40B4-BE49-F238E27FC236}">
              <a16:creationId xmlns:a16="http://schemas.microsoft.com/office/drawing/2014/main" id="{FB01D79A-1E5A-42AC-AE0D-4D453A2C9D86}"/>
            </a:ext>
          </a:extLst>
        </xdr:cNvPr>
        <xdr:cNvSpPr txBox="1"/>
      </xdr:nvSpPr>
      <xdr:spPr>
        <a:xfrm>
          <a:off x="10163175" y="2571750"/>
          <a:ext cx="2228850" cy="8226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2000" b="1" i="0" u="none" strike="noStrike" kern="0" cap="none" spc="0" normalizeH="0" baseline="0" noProof="0">
              <a:ln>
                <a:noFill/>
              </a:ln>
              <a:solidFill>
                <a:sysClr val="windowText" lastClr="000000"/>
              </a:solidFill>
              <a:effectLst/>
              <a:uLnTx/>
              <a:uFillTx/>
              <a:latin typeface="Calibri" panose="020F0502020204030204"/>
              <a:ea typeface="+mn-ea"/>
              <a:cs typeface="+mn-cs"/>
            </a:rPr>
            <a:t>Bare skriv i grønne felt!!!</a:t>
          </a:r>
        </a:p>
      </xdr:txBody>
    </xdr:sp>
    <xdr:clientData/>
  </xdr:twoCellAnchor>
  <xdr:twoCellAnchor>
    <xdr:from>
      <xdr:col>20</xdr:col>
      <xdr:colOff>552451</xdr:colOff>
      <xdr:row>13</xdr:row>
      <xdr:rowOff>114300</xdr:rowOff>
    </xdr:from>
    <xdr:to>
      <xdr:col>23</xdr:col>
      <xdr:colOff>514351</xdr:colOff>
      <xdr:row>17</xdr:row>
      <xdr:rowOff>174914</xdr:rowOff>
    </xdr:to>
    <xdr:sp macro="" textlink="">
      <xdr:nvSpPr>
        <xdr:cNvPr id="6" name="textruta 5">
          <a:extLst>
            <a:ext uri="{FF2B5EF4-FFF2-40B4-BE49-F238E27FC236}">
              <a16:creationId xmlns:a16="http://schemas.microsoft.com/office/drawing/2014/main" id="{6C689EEB-E25A-4667-AE0D-DDC436AA00AA}"/>
            </a:ext>
          </a:extLst>
        </xdr:cNvPr>
        <xdr:cNvSpPr txBox="1"/>
      </xdr:nvSpPr>
      <xdr:spPr>
        <a:xfrm>
          <a:off x="13925551" y="2609850"/>
          <a:ext cx="1790700" cy="8226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2000" b="1" i="0" u="none" strike="noStrike" kern="0" cap="none" spc="0" normalizeH="0" baseline="0" noProof="0">
              <a:ln>
                <a:noFill/>
              </a:ln>
              <a:solidFill>
                <a:sysClr val="windowText" lastClr="000000"/>
              </a:solidFill>
              <a:effectLst/>
              <a:uLnTx/>
              <a:uFillTx/>
              <a:latin typeface="Calibri" panose="020F0502020204030204"/>
              <a:ea typeface="+mn-ea"/>
              <a:cs typeface="+mn-cs"/>
            </a:rPr>
            <a:t>Bare skriv i grønne felt!!!</a:t>
          </a:r>
        </a:p>
      </xdr:txBody>
    </xdr:sp>
    <xdr:clientData/>
  </xdr:twoCellAnchor>
  <xdr:twoCellAnchor>
    <xdr:from>
      <xdr:col>27</xdr:col>
      <xdr:colOff>600075</xdr:colOff>
      <xdr:row>11</xdr:row>
      <xdr:rowOff>171450</xdr:rowOff>
    </xdr:from>
    <xdr:to>
      <xdr:col>30</xdr:col>
      <xdr:colOff>561975</xdr:colOff>
      <xdr:row>16</xdr:row>
      <xdr:rowOff>41564</xdr:rowOff>
    </xdr:to>
    <xdr:sp macro="" textlink="">
      <xdr:nvSpPr>
        <xdr:cNvPr id="7" name="textruta 6">
          <a:extLst>
            <a:ext uri="{FF2B5EF4-FFF2-40B4-BE49-F238E27FC236}">
              <a16:creationId xmlns:a16="http://schemas.microsoft.com/office/drawing/2014/main" id="{DE614662-A44C-4C7E-9C32-99BFEFEDE639}"/>
            </a:ext>
          </a:extLst>
        </xdr:cNvPr>
        <xdr:cNvSpPr txBox="1"/>
      </xdr:nvSpPr>
      <xdr:spPr>
        <a:xfrm>
          <a:off x="17868900" y="2286000"/>
          <a:ext cx="1790700" cy="8226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2000" b="1" i="0" u="none" strike="noStrike" kern="0" cap="none" spc="0" normalizeH="0" baseline="0" noProof="0">
              <a:ln>
                <a:noFill/>
              </a:ln>
              <a:solidFill>
                <a:sysClr val="windowText" lastClr="000000"/>
              </a:solidFill>
              <a:effectLst/>
              <a:uLnTx/>
              <a:uFillTx/>
              <a:latin typeface="Calibri" panose="020F0502020204030204"/>
              <a:ea typeface="+mn-ea"/>
              <a:cs typeface="+mn-cs"/>
            </a:rPr>
            <a:t>Bare skriv i grønne felt!!!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114300</xdr:colOff>
      <xdr:row>2</xdr:row>
      <xdr:rowOff>9525</xdr:rowOff>
    </xdr:from>
    <xdr:to>
      <xdr:col>16</xdr:col>
      <xdr:colOff>9525</xdr:colOff>
      <xdr:row>21</xdr:row>
      <xdr:rowOff>76200</xdr:rowOff>
    </xdr:to>
    <xdr:sp macro="" textlink="">
      <xdr:nvSpPr>
        <xdr:cNvPr id="2" name="textruta 1">
          <a:extLst>
            <a:ext uri="{FF2B5EF4-FFF2-40B4-BE49-F238E27FC236}">
              <a16:creationId xmlns:a16="http://schemas.microsoft.com/office/drawing/2014/main" id="{2CAAE34E-B68C-BC11-E74E-BA19182E7ABE}"/>
            </a:ext>
          </a:extLst>
        </xdr:cNvPr>
        <xdr:cNvSpPr txBox="1"/>
      </xdr:nvSpPr>
      <xdr:spPr>
        <a:xfrm>
          <a:off x="5095875" y="438150"/>
          <a:ext cx="5705475" cy="3686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Formålet med dette underlaget er å inkludere en test der spillerne kan teste sin evne til å komme nær flagget. Før treningsøkten, som kan skje på treningsfeltet, på rangen eller på banen, setter spilleren eller treneren et antall slag som skal slås. Angi avstand og plassering som ballen skal slås fra. Med plassering menes for eksempel fairway, rough eller bunker.</a:t>
          </a:r>
        </a:p>
        <a:p>
          <a:endParaRPr lang="sv-SE" sz="1100"/>
        </a:p>
        <a:p>
          <a:r>
            <a:rPr lang="sv-SE" sz="1100"/>
            <a:t>Spilleren måler deretter avstanden fra ballens plassering til målet. Antall meter registreres, og PEI (Precision Error Index) beregnes automatisk. Spilleren kan da få en god forståelse av sin slagferdighet, beskrevet i en spredningsradius.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156757</xdr:rowOff>
    </xdr:from>
    <xdr:to>
      <xdr:col>7</xdr:col>
      <xdr:colOff>28575</xdr:colOff>
      <xdr:row>6</xdr:row>
      <xdr:rowOff>5012417</xdr:rowOff>
    </xdr:to>
    <xdr:graphicFrame macro="">
      <xdr:nvGraphicFramePr>
        <xdr:cNvPr id="2" name="Diagram 6">
          <a:extLst>
            <a:ext uri="{FF2B5EF4-FFF2-40B4-BE49-F238E27FC236}">
              <a16:creationId xmlns:a16="http://schemas.microsoft.com/office/drawing/2014/main" id="{9951E5CB-C70B-3934-36D7-6D810875A9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xdr:row>
      <xdr:rowOff>0</xdr:rowOff>
    </xdr:from>
    <xdr:to>
      <xdr:col>15</xdr:col>
      <xdr:colOff>0</xdr:colOff>
      <xdr:row>6</xdr:row>
      <xdr:rowOff>5014913</xdr:rowOff>
    </xdr:to>
    <xdr:graphicFrame macro="">
      <xdr:nvGraphicFramePr>
        <xdr:cNvPr id="11" name="Diagram 10">
          <a:extLst>
            <a:ext uri="{FF2B5EF4-FFF2-40B4-BE49-F238E27FC236}">
              <a16:creationId xmlns:a16="http://schemas.microsoft.com/office/drawing/2014/main" id="{51BB5D27-BEBD-494F-B1AF-A11F73516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5</xdr:row>
      <xdr:rowOff>0</xdr:rowOff>
    </xdr:from>
    <xdr:to>
      <xdr:col>23</xdr:col>
      <xdr:colOff>0</xdr:colOff>
      <xdr:row>6</xdr:row>
      <xdr:rowOff>5014913</xdr:rowOff>
    </xdr:to>
    <xdr:graphicFrame macro="">
      <xdr:nvGraphicFramePr>
        <xdr:cNvPr id="13" name="Diagram 12">
          <a:extLst>
            <a:ext uri="{FF2B5EF4-FFF2-40B4-BE49-F238E27FC236}">
              <a16:creationId xmlns:a16="http://schemas.microsoft.com/office/drawing/2014/main" id="{38914201-9544-41F5-A994-A7BB72DCF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5</xdr:row>
      <xdr:rowOff>0</xdr:rowOff>
    </xdr:from>
    <xdr:to>
      <xdr:col>31</xdr:col>
      <xdr:colOff>0</xdr:colOff>
      <xdr:row>6</xdr:row>
      <xdr:rowOff>5014913</xdr:rowOff>
    </xdr:to>
    <xdr:graphicFrame macro="">
      <xdr:nvGraphicFramePr>
        <xdr:cNvPr id="14" name="Diagram 13">
          <a:extLst>
            <a:ext uri="{FF2B5EF4-FFF2-40B4-BE49-F238E27FC236}">
              <a16:creationId xmlns:a16="http://schemas.microsoft.com/office/drawing/2014/main" id="{7307A101-CA57-4E7B-9472-8C07F88F0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0</xdr:colOff>
      <xdr:row>5</xdr:row>
      <xdr:rowOff>0</xdr:rowOff>
    </xdr:from>
    <xdr:to>
      <xdr:col>39</xdr:col>
      <xdr:colOff>0</xdr:colOff>
      <xdr:row>6</xdr:row>
      <xdr:rowOff>5014913</xdr:rowOff>
    </xdr:to>
    <xdr:graphicFrame macro="">
      <xdr:nvGraphicFramePr>
        <xdr:cNvPr id="15" name="Diagram 14">
          <a:extLst>
            <a:ext uri="{FF2B5EF4-FFF2-40B4-BE49-F238E27FC236}">
              <a16:creationId xmlns:a16="http://schemas.microsoft.com/office/drawing/2014/main" id="{E5119957-9B9C-4A7C-9A42-C37334F6B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412120</xdr:colOff>
      <xdr:row>11</xdr:row>
      <xdr:rowOff>185295</xdr:rowOff>
    </xdr:from>
    <xdr:to>
      <xdr:col>19</xdr:col>
      <xdr:colOff>103187</xdr:colOff>
      <xdr:row>35</xdr:row>
      <xdr:rowOff>150749</xdr:rowOff>
    </xdr:to>
    <xdr:pic>
      <xdr:nvPicPr>
        <xdr:cNvPr id="2" name="Bild 1">
          <a:extLst>
            <a:ext uri="{FF2B5EF4-FFF2-40B4-BE49-F238E27FC236}">
              <a16:creationId xmlns:a16="http://schemas.microsoft.com/office/drawing/2014/main" id="{C0B437C1-1ADB-2424-7159-1C55167A2AA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2120" y="2296670"/>
          <a:ext cx="8017505" cy="4537454"/>
        </a:xfrm>
        <a:prstGeom prst="rect">
          <a:avLst/>
        </a:prstGeom>
      </xdr:spPr>
    </xdr:pic>
    <xdr:clientData/>
  </xdr:twoCellAnchor>
  <xdr:twoCellAnchor editAs="oneCell">
    <xdr:from>
      <xdr:col>0</xdr:col>
      <xdr:colOff>285758</xdr:colOff>
      <xdr:row>60</xdr:row>
      <xdr:rowOff>49685</xdr:rowOff>
    </xdr:from>
    <xdr:to>
      <xdr:col>21</xdr:col>
      <xdr:colOff>49530</xdr:colOff>
      <xdr:row>73</xdr:row>
      <xdr:rowOff>174903</xdr:rowOff>
    </xdr:to>
    <xdr:pic>
      <xdr:nvPicPr>
        <xdr:cNvPr id="4" name="Bild 3">
          <a:extLst>
            <a:ext uri="{FF2B5EF4-FFF2-40B4-BE49-F238E27FC236}">
              <a16:creationId xmlns:a16="http://schemas.microsoft.com/office/drawing/2014/main" id="{2C466598-712D-8E1D-74C9-137E3596A2E1}"/>
            </a:ext>
            <a:ext uri="{147F2762-F138-4A5C-976F-8EAC2B608ADB}">
              <a16:predDERef xmlns:a16="http://schemas.microsoft.com/office/drawing/2014/main" pred="{C0B437C1-1ADB-2424-7159-1C55167A2AA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V="1">
          <a:off x="285758" y="11635650"/>
          <a:ext cx="9153834" cy="2601718"/>
        </a:xfrm>
        <a:prstGeom prst="rect">
          <a:avLst/>
        </a:prstGeom>
      </xdr:spPr>
    </xdr:pic>
    <xdr:clientData/>
  </xdr:twoCellAnchor>
  <xdr:twoCellAnchor editAs="oneCell">
    <xdr:from>
      <xdr:col>0</xdr:col>
      <xdr:colOff>338666</xdr:colOff>
      <xdr:row>60</xdr:row>
      <xdr:rowOff>190499</xdr:rowOff>
    </xdr:from>
    <xdr:to>
      <xdr:col>20</xdr:col>
      <xdr:colOff>87311</xdr:colOff>
      <xdr:row>86</xdr:row>
      <xdr:rowOff>5952</xdr:rowOff>
    </xdr:to>
    <xdr:pic>
      <xdr:nvPicPr>
        <xdr:cNvPr id="3" name="Bild 2">
          <a:extLst>
            <a:ext uri="{FF2B5EF4-FFF2-40B4-BE49-F238E27FC236}">
              <a16:creationId xmlns:a16="http://schemas.microsoft.com/office/drawing/2014/main" id="{0C111FEA-8C13-E59E-B72B-1E4A0449CD0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38666" y="11641666"/>
          <a:ext cx="8564562" cy="4768453"/>
        </a:xfrm>
        <a:prstGeom prst="rect">
          <a:avLst/>
        </a:prstGeom>
      </xdr:spPr>
    </xdr:pic>
    <xdr:clientData/>
  </xdr:twoCellAnchor>
  <xdr:twoCellAnchor>
    <xdr:from>
      <xdr:col>20</xdr:col>
      <xdr:colOff>39687</xdr:colOff>
      <xdr:row>0</xdr:row>
      <xdr:rowOff>71438</xdr:rowOff>
    </xdr:from>
    <xdr:to>
      <xdr:col>21</xdr:col>
      <xdr:colOff>1587500</xdr:colOff>
      <xdr:row>4</xdr:row>
      <xdr:rowOff>127000</xdr:rowOff>
    </xdr:to>
    <xdr:sp macro="" textlink="">
      <xdr:nvSpPr>
        <xdr:cNvPr id="5" name="textruta 4">
          <a:extLst>
            <a:ext uri="{FF2B5EF4-FFF2-40B4-BE49-F238E27FC236}">
              <a16:creationId xmlns:a16="http://schemas.microsoft.com/office/drawing/2014/main" id="{3BA673A0-B89F-E53E-8D28-BFF8F1895586}"/>
            </a:ext>
          </a:extLst>
        </xdr:cNvPr>
        <xdr:cNvSpPr txBox="1"/>
      </xdr:nvSpPr>
      <xdr:spPr>
        <a:xfrm>
          <a:off x="8620125" y="71438"/>
          <a:ext cx="2055813" cy="817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Det er en liten feil i SG fordi PAR3 beregnes fra fairway i stedet for fra tee.</a:t>
          </a:r>
        </a:p>
      </xdr:txBody>
    </xdr:sp>
    <xdr:clientData/>
  </xdr:twoCellAnchor>
  <xdr:twoCellAnchor>
    <xdr:from>
      <xdr:col>42</xdr:col>
      <xdr:colOff>39687</xdr:colOff>
      <xdr:row>0</xdr:row>
      <xdr:rowOff>71438</xdr:rowOff>
    </xdr:from>
    <xdr:to>
      <xdr:col>43</xdr:col>
      <xdr:colOff>1587500</xdr:colOff>
      <xdr:row>4</xdr:row>
      <xdr:rowOff>127000</xdr:rowOff>
    </xdr:to>
    <xdr:sp macro="" textlink="">
      <xdr:nvSpPr>
        <xdr:cNvPr id="6" name="textruta 5">
          <a:extLst>
            <a:ext uri="{FF2B5EF4-FFF2-40B4-BE49-F238E27FC236}">
              <a16:creationId xmlns:a16="http://schemas.microsoft.com/office/drawing/2014/main" id="{EBDEAD75-E0F6-43EA-BAE2-AFB3D388DE28}"/>
            </a:ext>
          </a:extLst>
        </xdr:cNvPr>
        <xdr:cNvSpPr txBox="1"/>
      </xdr:nvSpPr>
      <xdr:spPr>
        <a:xfrm>
          <a:off x="8620125" y="71438"/>
          <a:ext cx="2055813" cy="817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Det er en liten feil i SG fordi PAR3 beregnes fra fairway i stedet for fra tee.</a:t>
          </a:r>
        </a:p>
      </xdr:txBody>
    </xdr:sp>
    <xdr:clientData/>
  </xdr:twoCellAnchor>
  <xdr:twoCellAnchor editAs="oneCell">
    <xdr:from>
      <xdr:col>19</xdr:col>
      <xdr:colOff>192455</xdr:colOff>
      <xdr:row>11</xdr:row>
      <xdr:rowOff>64721</xdr:rowOff>
    </xdr:from>
    <xdr:to>
      <xdr:col>43</xdr:col>
      <xdr:colOff>933978</xdr:colOff>
      <xdr:row>57</xdr:row>
      <xdr:rowOff>75788</xdr:rowOff>
    </xdr:to>
    <xdr:pic>
      <xdr:nvPicPr>
        <xdr:cNvPr id="10" name="Bildobjekt 6">
          <a:extLst>
            <a:ext uri="{FF2B5EF4-FFF2-40B4-BE49-F238E27FC236}">
              <a16:creationId xmlns:a16="http://schemas.microsoft.com/office/drawing/2014/main" id="{C6996DA8-C9DC-E30C-405F-76F9C32BE38A}"/>
            </a:ext>
            <a:ext uri="{147F2762-F138-4A5C-976F-8EAC2B608ADB}">
              <a16:predDERef xmlns:a16="http://schemas.microsoft.com/office/drawing/2014/main" pred="{EBDEAD75-E0F6-43EA-BAE2-AFB3D388DE28}"/>
            </a:ext>
          </a:extLst>
        </xdr:cNvPr>
        <xdr:cNvPicPr>
          <a:picLocks noChangeAspect="1"/>
        </xdr:cNvPicPr>
      </xdr:nvPicPr>
      <xdr:blipFill>
        <a:blip xmlns:r="http://schemas.openxmlformats.org/officeDocument/2006/relationships" r:embed="rId7"/>
        <a:stretch>
          <a:fillRect/>
        </a:stretch>
      </xdr:blipFill>
      <xdr:spPr>
        <a:xfrm>
          <a:off x="9145955" y="2160221"/>
          <a:ext cx="13654778" cy="8774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8439</xdr:colOff>
      <xdr:row>0</xdr:row>
      <xdr:rowOff>124558</xdr:rowOff>
    </xdr:from>
    <xdr:to>
      <xdr:col>13</xdr:col>
      <xdr:colOff>38140</xdr:colOff>
      <xdr:row>21</xdr:row>
      <xdr:rowOff>64640</xdr:rowOff>
    </xdr:to>
    <xdr:pic>
      <xdr:nvPicPr>
        <xdr:cNvPr id="27" name="Bildobjekt 2">
          <a:extLst>
            <a:ext uri="{FF2B5EF4-FFF2-40B4-BE49-F238E27FC236}">
              <a16:creationId xmlns:a16="http://schemas.microsoft.com/office/drawing/2014/main" id="{86D462C2-1967-6CB9-03CE-C9230CA7FB09}"/>
            </a:ext>
          </a:extLst>
        </xdr:cNvPr>
        <xdr:cNvPicPr>
          <a:picLocks noChangeAspect="1"/>
        </xdr:cNvPicPr>
      </xdr:nvPicPr>
      <xdr:blipFill>
        <a:blip xmlns:r="http://schemas.openxmlformats.org/officeDocument/2006/relationships" r:embed="rId1"/>
        <a:stretch>
          <a:fillRect/>
        </a:stretch>
      </xdr:blipFill>
      <xdr:spPr>
        <a:xfrm>
          <a:off x="3503381" y="124558"/>
          <a:ext cx="2358034" cy="4059115"/>
        </a:xfrm>
        <a:prstGeom prst="rect">
          <a:avLst/>
        </a:prstGeom>
      </xdr:spPr>
    </xdr:pic>
    <xdr:clientData/>
  </xdr:twoCellAnchor>
  <xdr:twoCellAnchor editAs="oneCell">
    <xdr:from>
      <xdr:col>14</xdr:col>
      <xdr:colOff>57149</xdr:colOff>
      <xdr:row>0</xdr:row>
      <xdr:rowOff>209467</xdr:rowOff>
    </xdr:from>
    <xdr:to>
      <xdr:col>18</xdr:col>
      <xdr:colOff>150771</xdr:colOff>
      <xdr:row>20</xdr:row>
      <xdr:rowOff>144860</xdr:rowOff>
    </xdr:to>
    <xdr:pic>
      <xdr:nvPicPr>
        <xdr:cNvPr id="20" name="Bildobjekt 3">
          <a:extLst>
            <a:ext uri="{FF2B5EF4-FFF2-40B4-BE49-F238E27FC236}">
              <a16:creationId xmlns:a16="http://schemas.microsoft.com/office/drawing/2014/main" id="{F508F105-4E4D-F947-5BAF-8913915A7F4C}"/>
            </a:ext>
          </a:extLst>
        </xdr:cNvPr>
        <xdr:cNvPicPr>
          <a:picLocks noChangeAspect="1"/>
        </xdr:cNvPicPr>
      </xdr:nvPicPr>
      <xdr:blipFill>
        <a:blip xmlns:r="http://schemas.openxmlformats.org/officeDocument/2006/relationships" r:embed="rId2"/>
        <a:stretch>
          <a:fillRect/>
        </a:stretch>
      </xdr:blipFill>
      <xdr:spPr>
        <a:xfrm>
          <a:off x="6167803" y="209467"/>
          <a:ext cx="2565889" cy="3863926"/>
        </a:xfrm>
        <a:prstGeom prst="rect">
          <a:avLst/>
        </a:prstGeom>
      </xdr:spPr>
    </xdr:pic>
    <xdr:clientData/>
  </xdr:twoCellAnchor>
  <xdr:twoCellAnchor>
    <xdr:from>
      <xdr:col>2</xdr:col>
      <xdr:colOff>43961</xdr:colOff>
      <xdr:row>0</xdr:row>
      <xdr:rowOff>7326</xdr:rowOff>
    </xdr:from>
    <xdr:to>
      <xdr:col>6</xdr:col>
      <xdr:colOff>173649</xdr:colOff>
      <xdr:row>18</xdr:row>
      <xdr:rowOff>124557</xdr:rowOff>
    </xdr:to>
    <xdr:sp macro="" textlink="">
      <xdr:nvSpPr>
        <xdr:cNvPr id="31" name="textruta 1">
          <a:extLst>
            <a:ext uri="{FF2B5EF4-FFF2-40B4-BE49-F238E27FC236}">
              <a16:creationId xmlns:a16="http://schemas.microsoft.com/office/drawing/2014/main" id="{2B1D0B55-CCC1-4E36-1482-96B1A63E54EF}"/>
            </a:ext>
          </a:extLst>
        </xdr:cNvPr>
        <xdr:cNvSpPr txBox="1"/>
      </xdr:nvSpPr>
      <xdr:spPr>
        <a:xfrm>
          <a:off x="1817076" y="7326"/>
          <a:ext cx="1507150" cy="3663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Her er et forslag til hvordan du kan ta beslutninger om hvordan du skal slå slaget. Gå gjennom listen i rekkefølge. Dette er en del av det vi kaller for Spillerutine. </a:t>
          </a:r>
        </a:p>
        <a:p>
          <a:endParaRPr lang="sv-SE" sz="1100"/>
        </a:p>
        <a:p>
          <a:r>
            <a:rPr lang="sv-SE" sz="1100"/>
            <a:t>Ved å gjøre dette om og om igjen vil du lære av din egen erfaring. I stressede situasjoner gjør vi lett enkle feil, derfor trenger du å trene på dette i et stressfritt miljø fra starten.</a:t>
          </a:r>
        </a:p>
      </xdr:txBody>
    </xdr:sp>
    <xdr:clientData/>
  </xdr:twoCellAnchor>
  <xdr:twoCellAnchor>
    <xdr:from>
      <xdr:col>6</xdr:col>
      <xdr:colOff>211015</xdr:colOff>
      <xdr:row>21</xdr:row>
      <xdr:rowOff>159727</xdr:rowOff>
    </xdr:from>
    <xdr:to>
      <xdr:col>13</xdr:col>
      <xdr:colOff>87923</xdr:colOff>
      <xdr:row>30</xdr:row>
      <xdr:rowOff>14653</xdr:rowOff>
    </xdr:to>
    <xdr:sp macro="" textlink="">
      <xdr:nvSpPr>
        <xdr:cNvPr id="30" name="textruta 4">
          <a:extLst>
            <a:ext uri="{FF2B5EF4-FFF2-40B4-BE49-F238E27FC236}">
              <a16:creationId xmlns:a16="http://schemas.microsoft.com/office/drawing/2014/main" id="{DA83B527-3723-4AA9-83FB-403857498F67}"/>
            </a:ext>
          </a:extLst>
        </xdr:cNvPr>
        <xdr:cNvSpPr txBox="1"/>
      </xdr:nvSpPr>
      <xdr:spPr>
        <a:xfrm>
          <a:off x="3361592" y="4277458"/>
          <a:ext cx="2258158" cy="1650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Her er typiske spredningsmønstre for forskjellige slaglengder. Dette er viktig å vite når du skal ta beslutninger for et slag under spill. </a:t>
          </a:r>
        </a:p>
        <a:p>
          <a:endParaRPr lang="sv-SE" sz="1100"/>
        </a:p>
        <a:p>
          <a:r>
            <a:rPr lang="sv-SE" sz="1100"/>
            <a:t>Krever banen stor kontroll på carry, kan det være lurt å unngå å spille seg til et kort slag (30-60 m).</a:t>
          </a:r>
        </a:p>
      </xdr:txBody>
    </xdr:sp>
    <xdr:clientData/>
  </xdr:twoCellAnchor>
  <xdr:twoCellAnchor>
    <xdr:from>
      <xdr:col>14</xdr:col>
      <xdr:colOff>21981</xdr:colOff>
      <xdr:row>21</xdr:row>
      <xdr:rowOff>65942</xdr:rowOff>
    </xdr:from>
    <xdr:to>
      <xdr:col>18</xdr:col>
      <xdr:colOff>337038</xdr:colOff>
      <xdr:row>30</xdr:row>
      <xdr:rowOff>95249</xdr:rowOff>
    </xdr:to>
    <xdr:sp macro="" textlink="">
      <xdr:nvSpPr>
        <xdr:cNvPr id="29" name="textruta 5">
          <a:extLst>
            <a:ext uri="{FF2B5EF4-FFF2-40B4-BE49-F238E27FC236}">
              <a16:creationId xmlns:a16="http://schemas.microsoft.com/office/drawing/2014/main" id="{D23003F3-4158-47D2-BC6F-DA34B29CFCB8}"/>
            </a:ext>
          </a:extLst>
        </xdr:cNvPr>
        <xdr:cNvSpPr txBox="1"/>
      </xdr:nvSpPr>
      <xdr:spPr>
        <a:xfrm>
          <a:off x="6132635" y="4183673"/>
          <a:ext cx="2630365" cy="18244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DECADE er et system som bygger på SG og hjelper spillere med å ta beslutninger før slag. I tabellen ser du hvilken margin du trenger å ta fra respektive avstand. Sikt på en del av green der du får plass til hele sirkelen på greenen. </a:t>
          </a:r>
        </a:p>
        <a:p>
          <a:endParaRPr lang="sv-SE" sz="1100"/>
        </a:p>
        <a:p>
          <a:r>
            <a:rPr lang="sv-SE" sz="1100"/>
            <a:t>Ofte går ikke dette, så da må du sikte der det finnes minst "kostbare" områder å havne i. Vann og OB er de verste områdene.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47623</xdr:colOff>
      <xdr:row>0</xdr:row>
      <xdr:rowOff>35719</xdr:rowOff>
    </xdr:from>
    <xdr:to>
      <xdr:col>14</xdr:col>
      <xdr:colOff>11906</xdr:colOff>
      <xdr:row>6</xdr:row>
      <xdr:rowOff>154781</xdr:rowOff>
    </xdr:to>
    <xdr:sp macro="" textlink="">
      <xdr:nvSpPr>
        <xdr:cNvPr id="3" name="textruta 2">
          <a:extLst>
            <a:ext uri="{FF2B5EF4-FFF2-40B4-BE49-F238E27FC236}">
              <a16:creationId xmlns:a16="http://schemas.microsoft.com/office/drawing/2014/main" id="{80C04137-26EB-4B6E-8E15-D4D052259B04}"/>
            </a:ext>
          </a:extLst>
        </xdr:cNvPr>
        <xdr:cNvSpPr txBox="1"/>
      </xdr:nvSpPr>
      <xdr:spPr>
        <a:xfrm>
          <a:off x="3895723" y="35719"/>
          <a:ext cx="10460833" cy="1262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Gjør dette:</a:t>
          </a:r>
        </a:p>
        <a:p>
          <a:r>
            <a:rPr lang="sv-SE" sz="1100"/>
            <a:t>Gjør A-oppgaven først og deretter B-oppgaven.</a:t>
          </a:r>
        </a:p>
        <a:p>
          <a:endParaRPr lang="sv-SE" sz="1100"/>
        </a:p>
        <a:p>
          <a:r>
            <a:rPr lang="sv-SE" sz="1100"/>
            <a:t>A - Slå fem slag med DW mot en mållinje. Merk "carry" og "side" for hver slag.</a:t>
          </a:r>
        </a:p>
        <a:p>
          <a:endParaRPr lang="sv-SE" sz="1100"/>
        </a:p>
        <a:p>
          <a:r>
            <a:rPr lang="sv-SE" sz="1100"/>
            <a:t>B - Slå fem slag mot målet, og legg merke til "bære", "side" og alle Trackman-nummer på hvert slag.</a:t>
          </a:r>
        </a:p>
      </xdr:txBody>
    </xdr:sp>
    <xdr:clientData/>
  </xdr:twoCellAnchor>
  <xdr:twoCellAnchor>
    <xdr:from>
      <xdr:col>21</xdr:col>
      <xdr:colOff>47623</xdr:colOff>
      <xdr:row>0</xdr:row>
      <xdr:rowOff>35719</xdr:rowOff>
    </xdr:from>
    <xdr:to>
      <xdr:col>30</xdr:col>
      <xdr:colOff>11906</xdr:colOff>
      <xdr:row>6</xdr:row>
      <xdr:rowOff>154781</xdr:rowOff>
    </xdr:to>
    <xdr:sp macro="" textlink="">
      <xdr:nvSpPr>
        <xdr:cNvPr id="5" name="textruta 4">
          <a:extLst>
            <a:ext uri="{FF2B5EF4-FFF2-40B4-BE49-F238E27FC236}">
              <a16:creationId xmlns:a16="http://schemas.microsoft.com/office/drawing/2014/main" id="{4DA29C35-F274-4B24-9E4E-1BBBB9F48B4E}"/>
            </a:ext>
          </a:extLst>
        </xdr:cNvPr>
        <xdr:cNvSpPr txBox="1"/>
      </xdr:nvSpPr>
      <xdr:spPr>
        <a:xfrm>
          <a:off x="19164298" y="35719"/>
          <a:ext cx="9765508" cy="1262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Gjør dette:</a:t>
          </a:r>
        </a:p>
        <a:p>
          <a:r>
            <a:rPr lang="sv-SE" sz="1100"/>
            <a:t>Gjør A-oppgaven først og deretter B-oppgaven.</a:t>
          </a:r>
        </a:p>
        <a:p>
          <a:endParaRPr lang="sv-SE" sz="1100"/>
        </a:p>
        <a:p>
          <a:r>
            <a:rPr lang="sv-SE" sz="1100"/>
            <a:t>A - Slå fem slag med J7 mot en mållinje. Merk "carry" og "side" for hver slag.</a:t>
          </a:r>
        </a:p>
        <a:p>
          <a:endParaRPr lang="sv-SE" sz="1100"/>
        </a:p>
        <a:p>
          <a:r>
            <a:rPr lang="sv-SE" sz="1100"/>
            <a:t>B - Slå fem slag mot målet, og legg merke til "bære", "side" og alle Trackman-nummer på hvert slag.</a:t>
          </a:r>
        </a:p>
      </xdr:txBody>
    </xdr:sp>
    <xdr:clientData/>
  </xdr:twoCellAnchor>
  <xdr:twoCellAnchor>
    <xdr:from>
      <xdr:col>36</xdr:col>
      <xdr:colOff>47623</xdr:colOff>
      <xdr:row>0</xdr:row>
      <xdr:rowOff>35719</xdr:rowOff>
    </xdr:from>
    <xdr:to>
      <xdr:col>45</xdr:col>
      <xdr:colOff>11906</xdr:colOff>
      <xdr:row>6</xdr:row>
      <xdr:rowOff>154781</xdr:rowOff>
    </xdr:to>
    <xdr:sp macro="" textlink="">
      <xdr:nvSpPr>
        <xdr:cNvPr id="6" name="textruta 5">
          <a:extLst>
            <a:ext uri="{FF2B5EF4-FFF2-40B4-BE49-F238E27FC236}">
              <a16:creationId xmlns:a16="http://schemas.microsoft.com/office/drawing/2014/main" id="{EF8C0B79-4AB7-40DC-B7A2-97E4DF211DFC}"/>
            </a:ext>
          </a:extLst>
        </xdr:cNvPr>
        <xdr:cNvSpPr txBox="1"/>
      </xdr:nvSpPr>
      <xdr:spPr>
        <a:xfrm>
          <a:off x="33575623" y="35719"/>
          <a:ext cx="9708358" cy="1262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Gjør dette:</a:t>
          </a:r>
        </a:p>
        <a:p>
          <a:r>
            <a:rPr lang="sv-SE" sz="1100"/>
            <a:t>Gjør A-oppgaven først og deretter B-oppgaven.</a:t>
          </a:r>
        </a:p>
        <a:p>
          <a:endParaRPr lang="sv-SE" sz="1100"/>
        </a:p>
        <a:p>
          <a:r>
            <a:rPr lang="sv-SE" sz="1100"/>
            <a:t>A - </a:t>
          </a:r>
        </a:p>
        <a:p>
          <a:r>
            <a:rPr lang="sv-SE" sz="1100"/>
            <a:t>B - Slå fem slag mot målet, og legg merke til "bære", "side" og alle Trackman-nummer på hvert slag.</a:t>
          </a:r>
        </a:p>
      </xdr:txBody>
    </xdr:sp>
    <xdr:clientData/>
  </xdr:twoCellAnchor>
  <xdr:twoCellAnchor>
    <xdr:from>
      <xdr:col>35</xdr:col>
      <xdr:colOff>12772</xdr:colOff>
      <xdr:row>17</xdr:row>
      <xdr:rowOff>161305</xdr:rowOff>
    </xdr:from>
    <xdr:to>
      <xdr:col>43</xdr:col>
      <xdr:colOff>1127671</xdr:colOff>
      <xdr:row>39</xdr:row>
      <xdr:rowOff>101773</xdr:rowOff>
    </xdr:to>
    <xdr:graphicFrame macro="">
      <xdr:nvGraphicFramePr>
        <xdr:cNvPr id="22" name="Diagram 9">
          <a:extLst>
            <a:ext uri="{FF2B5EF4-FFF2-40B4-BE49-F238E27FC236}">
              <a16:creationId xmlns:a16="http://schemas.microsoft.com/office/drawing/2014/main" id="{BA2388DA-5AE7-4DBA-9141-13A29FFBF5FF}"/>
            </a:ext>
            <a:ext uri="{147F2762-F138-4A5C-976F-8EAC2B608ADB}">
              <a16:predDERef xmlns:a16="http://schemas.microsoft.com/office/drawing/2014/main" pred="{6C7AEFC1-34A6-9C25-810B-925891C55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314324</xdr:colOff>
      <xdr:row>21</xdr:row>
      <xdr:rowOff>71436</xdr:rowOff>
    </xdr:from>
    <xdr:to>
      <xdr:col>12</xdr:col>
      <xdr:colOff>457200</xdr:colOff>
      <xdr:row>40</xdr:row>
      <xdr:rowOff>133350</xdr:rowOff>
    </xdr:to>
    <xdr:graphicFrame macro="">
      <xdr:nvGraphicFramePr>
        <xdr:cNvPr id="26" name="Diagram 25">
          <a:extLst>
            <a:ext uri="{FF2B5EF4-FFF2-40B4-BE49-F238E27FC236}">
              <a16:creationId xmlns:a16="http://schemas.microsoft.com/office/drawing/2014/main" id="{03BA32AE-1632-4658-F5DE-1BAC44313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319087</xdr:colOff>
      <xdr:row>40</xdr:row>
      <xdr:rowOff>157161</xdr:rowOff>
    </xdr:from>
    <xdr:to>
      <xdr:col>8</xdr:col>
      <xdr:colOff>1295400</xdr:colOff>
      <xdr:row>55</xdr:row>
      <xdr:rowOff>66674</xdr:rowOff>
    </xdr:to>
    <xdr:graphicFrame macro="">
      <xdr:nvGraphicFramePr>
        <xdr:cNvPr id="27" name="Diagram 26">
          <a:extLst>
            <a:ext uri="{FF2B5EF4-FFF2-40B4-BE49-F238E27FC236}">
              <a16:creationId xmlns:a16="http://schemas.microsoft.com/office/drawing/2014/main" id="{B758A016-B9E8-05B9-3D4B-9A1549998F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28575</xdr:colOff>
      <xdr:row>40</xdr:row>
      <xdr:rowOff>161925</xdr:rowOff>
    </xdr:from>
    <xdr:to>
      <xdr:col>12</xdr:col>
      <xdr:colOff>461963</xdr:colOff>
      <xdr:row>55</xdr:row>
      <xdr:rowOff>71438</xdr:rowOff>
    </xdr:to>
    <xdr:graphicFrame macro="">
      <xdr:nvGraphicFramePr>
        <xdr:cNvPr id="28" name="Diagram 27">
          <a:extLst>
            <a:ext uri="{FF2B5EF4-FFF2-40B4-BE49-F238E27FC236}">
              <a16:creationId xmlns:a16="http://schemas.microsoft.com/office/drawing/2014/main" id="{B84D21E1-C0A0-47EA-B97B-3B01E486D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304800</xdr:colOff>
      <xdr:row>55</xdr:row>
      <xdr:rowOff>133350</xdr:rowOff>
    </xdr:from>
    <xdr:to>
      <xdr:col>8</xdr:col>
      <xdr:colOff>1281113</xdr:colOff>
      <xdr:row>70</xdr:row>
      <xdr:rowOff>42863</xdr:rowOff>
    </xdr:to>
    <xdr:graphicFrame macro="">
      <xdr:nvGraphicFramePr>
        <xdr:cNvPr id="29" name="Diagram 28">
          <a:extLst>
            <a:ext uri="{FF2B5EF4-FFF2-40B4-BE49-F238E27FC236}">
              <a16:creationId xmlns:a16="http://schemas.microsoft.com/office/drawing/2014/main" id="{1EFDE01B-7EA1-44CC-ABDD-EFB72E669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28575</xdr:colOff>
      <xdr:row>55</xdr:row>
      <xdr:rowOff>123825</xdr:rowOff>
    </xdr:from>
    <xdr:to>
      <xdr:col>12</xdr:col>
      <xdr:colOff>461963</xdr:colOff>
      <xdr:row>70</xdr:row>
      <xdr:rowOff>33338</xdr:rowOff>
    </xdr:to>
    <xdr:graphicFrame macro="">
      <xdr:nvGraphicFramePr>
        <xdr:cNvPr id="30" name="Diagram 29">
          <a:extLst>
            <a:ext uri="{FF2B5EF4-FFF2-40B4-BE49-F238E27FC236}">
              <a16:creationId xmlns:a16="http://schemas.microsoft.com/office/drawing/2014/main" id="{EF6CBC62-6712-40C8-AB66-499F7ACF5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323850</xdr:colOff>
      <xdr:row>70</xdr:row>
      <xdr:rowOff>95250</xdr:rowOff>
    </xdr:from>
    <xdr:to>
      <xdr:col>8</xdr:col>
      <xdr:colOff>1300163</xdr:colOff>
      <xdr:row>85</xdr:row>
      <xdr:rowOff>4763</xdr:rowOff>
    </xdr:to>
    <xdr:graphicFrame macro="">
      <xdr:nvGraphicFramePr>
        <xdr:cNvPr id="31" name="Diagram 30">
          <a:extLst>
            <a:ext uri="{FF2B5EF4-FFF2-40B4-BE49-F238E27FC236}">
              <a16:creationId xmlns:a16="http://schemas.microsoft.com/office/drawing/2014/main" id="{59D05E58-D8AE-4E45-BCDC-59614D046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38100</xdr:colOff>
      <xdr:row>70</xdr:row>
      <xdr:rowOff>76200</xdr:rowOff>
    </xdr:from>
    <xdr:to>
      <xdr:col>12</xdr:col>
      <xdr:colOff>471488</xdr:colOff>
      <xdr:row>84</xdr:row>
      <xdr:rowOff>176213</xdr:rowOff>
    </xdr:to>
    <xdr:graphicFrame macro="">
      <xdr:nvGraphicFramePr>
        <xdr:cNvPr id="32" name="Diagram 31">
          <a:extLst>
            <a:ext uri="{FF2B5EF4-FFF2-40B4-BE49-F238E27FC236}">
              <a16:creationId xmlns:a16="http://schemas.microsoft.com/office/drawing/2014/main" id="{71959177-756B-4261-AA27-7636F0CB7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161925</xdr:colOff>
      <xdr:row>20</xdr:row>
      <xdr:rowOff>47625</xdr:rowOff>
    </xdr:from>
    <xdr:to>
      <xdr:col>30</xdr:col>
      <xdr:colOff>9526</xdr:colOff>
      <xdr:row>39</xdr:row>
      <xdr:rowOff>109539</xdr:rowOff>
    </xdr:to>
    <xdr:graphicFrame macro="">
      <xdr:nvGraphicFramePr>
        <xdr:cNvPr id="33" name="Diagram 32">
          <a:extLst>
            <a:ext uri="{FF2B5EF4-FFF2-40B4-BE49-F238E27FC236}">
              <a16:creationId xmlns:a16="http://schemas.microsoft.com/office/drawing/2014/main" id="{D598D65C-5FEF-4412-B322-09210416A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14287</xdr:colOff>
      <xdr:row>40</xdr:row>
      <xdr:rowOff>0</xdr:rowOff>
    </xdr:from>
    <xdr:to>
      <xdr:col>26</xdr:col>
      <xdr:colOff>289911</xdr:colOff>
      <xdr:row>54</xdr:row>
      <xdr:rowOff>95633</xdr:rowOff>
    </xdr:to>
    <xdr:graphicFrame macro="">
      <xdr:nvGraphicFramePr>
        <xdr:cNvPr id="34" name="Diagram 33">
          <a:extLst>
            <a:ext uri="{FF2B5EF4-FFF2-40B4-BE49-F238E27FC236}">
              <a16:creationId xmlns:a16="http://schemas.microsoft.com/office/drawing/2014/main" id="{62E74A6C-D14D-475D-9715-37CACA492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336879</xdr:colOff>
      <xdr:row>40</xdr:row>
      <xdr:rowOff>4764</xdr:rowOff>
    </xdr:from>
    <xdr:to>
      <xdr:col>29</xdr:col>
      <xdr:colOff>1098715</xdr:colOff>
      <xdr:row>54</xdr:row>
      <xdr:rowOff>100397</xdr:rowOff>
    </xdr:to>
    <xdr:graphicFrame macro="">
      <xdr:nvGraphicFramePr>
        <xdr:cNvPr id="35" name="Diagram 34">
          <a:extLst>
            <a:ext uri="{FF2B5EF4-FFF2-40B4-BE49-F238E27FC236}">
              <a16:creationId xmlns:a16="http://schemas.microsoft.com/office/drawing/2014/main" id="{2324D838-409A-438B-A066-A10FD8988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0</xdr:colOff>
      <xdr:row>54</xdr:row>
      <xdr:rowOff>162309</xdr:rowOff>
    </xdr:from>
    <xdr:to>
      <xdr:col>26</xdr:col>
      <xdr:colOff>275624</xdr:colOff>
      <xdr:row>69</xdr:row>
      <xdr:rowOff>71823</xdr:rowOff>
    </xdr:to>
    <xdr:graphicFrame macro="">
      <xdr:nvGraphicFramePr>
        <xdr:cNvPr id="36" name="Diagram 35">
          <a:extLst>
            <a:ext uri="{FF2B5EF4-FFF2-40B4-BE49-F238E27FC236}">
              <a16:creationId xmlns:a16="http://schemas.microsoft.com/office/drawing/2014/main" id="{209941F8-9D3E-45E4-AAC4-DC3948B7A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336879</xdr:colOff>
      <xdr:row>54</xdr:row>
      <xdr:rowOff>152784</xdr:rowOff>
    </xdr:from>
    <xdr:to>
      <xdr:col>29</xdr:col>
      <xdr:colOff>1098715</xdr:colOff>
      <xdr:row>69</xdr:row>
      <xdr:rowOff>62298</xdr:rowOff>
    </xdr:to>
    <xdr:graphicFrame macro="">
      <xdr:nvGraphicFramePr>
        <xdr:cNvPr id="37" name="Diagram 36">
          <a:extLst>
            <a:ext uri="{FF2B5EF4-FFF2-40B4-BE49-F238E27FC236}">
              <a16:creationId xmlns:a16="http://schemas.microsoft.com/office/drawing/2014/main" id="{FAEB3315-3558-4F1F-8AE5-1ADD4B37E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19050</xdr:colOff>
      <xdr:row>69</xdr:row>
      <xdr:rowOff>124210</xdr:rowOff>
    </xdr:from>
    <xdr:to>
      <xdr:col>26</xdr:col>
      <xdr:colOff>294674</xdr:colOff>
      <xdr:row>84</xdr:row>
      <xdr:rowOff>33723</xdr:rowOff>
    </xdr:to>
    <xdr:graphicFrame macro="">
      <xdr:nvGraphicFramePr>
        <xdr:cNvPr id="38" name="Diagram 37">
          <a:extLst>
            <a:ext uri="{FF2B5EF4-FFF2-40B4-BE49-F238E27FC236}">
              <a16:creationId xmlns:a16="http://schemas.microsoft.com/office/drawing/2014/main" id="{0F7D50D6-3542-4A31-BA99-4CE8C3082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346404</xdr:colOff>
      <xdr:row>69</xdr:row>
      <xdr:rowOff>105160</xdr:rowOff>
    </xdr:from>
    <xdr:to>
      <xdr:col>29</xdr:col>
      <xdr:colOff>1108240</xdr:colOff>
      <xdr:row>84</xdr:row>
      <xdr:rowOff>19052</xdr:rowOff>
    </xdr:to>
    <xdr:graphicFrame macro="">
      <xdr:nvGraphicFramePr>
        <xdr:cNvPr id="39" name="Diagram 38">
          <a:extLst>
            <a:ext uri="{FF2B5EF4-FFF2-40B4-BE49-F238E27FC236}">
              <a16:creationId xmlns:a16="http://schemas.microsoft.com/office/drawing/2014/main" id="{7DC11E8F-7584-43A3-A2D6-764EDF912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14287</xdr:colOff>
      <xdr:row>40</xdr:row>
      <xdr:rowOff>0</xdr:rowOff>
    </xdr:from>
    <xdr:to>
      <xdr:col>40</xdr:col>
      <xdr:colOff>716893</xdr:colOff>
      <xdr:row>54</xdr:row>
      <xdr:rowOff>95633</xdr:rowOff>
    </xdr:to>
    <xdr:graphicFrame macro="">
      <xdr:nvGraphicFramePr>
        <xdr:cNvPr id="40" name="Diagram 39">
          <a:extLst>
            <a:ext uri="{FF2B5EF4-FFF2-40B4-BE49-F238E27FC236}">
              <a16:creationId xmlns:a16="http://schemas.microsoft.com/office/drawing/2014/main" id="{FF7A5D13-6DF8-47BD-AC1F-453A4BE33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40</xdr:col>
      <xdr:colOff>763861</xdr:colOff>
      <xdr:row>40</xdr:row>
      <xdr:rowOff>4764</xdr:rowOff>
    </xdr:from>
    <xdr:to>
      <xdr:col>43</xdr:col>
      <xdr:colOff>1131559</xdr:colOff>
      <xdr:row>54</xdr:row>
      <xdr:rowOff>100397</xdr:rowOff>
    </xdr:to>
    <xdr:graphicFrame macro="">
      <xdr:nvGraphicFramePr>
        <xdr:cNvPr id="41" name="Diagram 40">
          <a:extLst>
            <a:ext uri="{FF2B5EF4-FFF2-40B4-BE49-F238E27FC236}">
              <a16:creationId xmlns:a16="http://schemas.microsoft.com/office/drawing/2014/main" id="{8EBA9672-0EFC-4A6A-9CD1-876BF34B0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35</xdr:col>
      <xdr:colOff>0</xdr:colOff>
      <xdr:row>54</xdr:row>
      <xdr:rowOff>162309</xdr:rowOff>
    </xdr:from>
    <xdr:to>
      <xdr:col>40</xdr:col>
      <xdr:colOff>702606</xdr:colOff>
      <xdr:row>69</xdr:row>
      <xdr:rowOff>71823</xdr:rowOff>
    </xdr:to>
    <xdr:graphicFrame macro="">
      <xdr:nvGraphicFramePr>
        <xdr:cNvPr id="42" name="Diagram 41">
          <a:extLst>
            <a:ext uri="{FF2B5EF4-FFF2-40B4-BE49-F238E27FC236}">
              <a16:creationId xmlns:a16="http://schemas.microsoft.com/office/drawing/2014/main" id="{6A8A9CC3-CAB4-4F7E-BECF-1E38658A7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763861</xdr:colOff>
      <xdr:row>54</xdr:row>
      <xdr:rowOff>152784</xdr:rowOff>
    </xdr:from>
    <xdr:to>
      <xdr:col>43</xdr:col>
      <xdr:colOff>1131559</xdr:colOff>
      <xdr:row>69</xdr:row>
      <xdr:rowOff>62298</xdr:rowOff>
    </xdr:to>
    <xdr:graphicFrame macro="">
      <xdr:nvGraphicFramePr>
        <xdr:cNvPr id="43" name="Diagram 42">
          <a:extLst>
            <a:ext uri="{FF2B5EF4-FFF2-40B4-BE49-F238E27FC236}">
              <a16:creationId xmlns:a16="http://schemas.microsoft.com/office/drawing/2014/main" id="{A17EB2ED-A2A7-454E-BF5C-CDA317725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35</xdr:col>
      <xdr:colOff>19050</xdr:colOff>
      <xdr:row>69</xdr:row>
      <xdr:rowOff>124210</xdr:rowOff>
    </xdr:from>
    <xdr:to>
      <xdr:col>40</xdr:col>
      <xdr:colOff>721656</xdr:colOff>
      <xdr:row>84</xdr:row>
      <xdr:rowOff>33723</xdr:rowOff>
    </xdr:to>
    <xdr:graphicFrame macro="">
      <xdr:nvGraphicFramePr>
        <xdr:cNvPr id="44" name="Diagram 43">
          <a:extLst>
            <a:ext uri="{FF2B5EF4-FFF2-40B4-BE49-F238E27FC236}">
              <a16:creationId xmlns:a16="http://schemas.microsoft.com/office/drawing/2014/main" id="{86B447C4-1CC6-444B-AEAB-8F4B6BFFC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773386</xdr:colOff>
      <xdr:row>69</xdr:row>
      <xdr:rowOff>105160</xdr:rowOff>
    </xdr:from>
    <xdr:to>
      <xdr:col>43</xdr:col>
      <xdr:colOff>1141084</xdr:colOff>
      <xdr:row>84</xdr:row>
      <xdr:rowOff>19052</xdr:rowOff>
    </xdr:to>
    <xdr:graphicFrame macro="">
      <xdr:nvGraphicFramePr>
        <xdr:cNvPr id="45" name="Diagram 44">
          <a:extLst>
            <a:ext uri="{FF2B5EF4-FFF2-40B4-BE49-F238E27FC236}">
              <a16:creationId xmlns:a16="http://schemas.microsoft.com/office/drawing/2014/main" id="{A4A20B02-F696-47E8-991F-44AF33828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xdr:colOff>
      <xdr:row>0</xdr:row>
      <xdr:rowOff>1</xdr:rowOff>
    </xdr:from>
    <xdr:to>
      <xdr:col>36</xdr:col>
      <xdr:colOff>21167</xdr:colOff>
      <xdr:row>2</xdr:row>
      <xdr:rowOff>158750</xdr:rowOff>
    </xdr:to>
    <xdr:sp macro="" textlink="">
      <xdr:nvSpPr>
        <xdr:cNvPr id="2" name="textruta 1">
          <a:extLst>
            <a:ext uri="{FF2B5EF4-FFF2-40B4-BE49-F238E27FC236}">
              <a16:creationId xmlns:a16="http://schemas.microsoft.com/office/drawing/2014/main" id="{F70BB4D2-5122-477C-B3C5-461CE5701E0A}"/>
            </a:ext>
          </a:extLst>
        </xdr:cNvPr>
        <xdr:cNvSpPr txBox="1"/>
      </xdr:nvSpPr>
      <xdr:spPr>
        <a:xfrm>
          <a:off x="6638926" y="1"/>
          <a:ext cx="1040341" cy="568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200" b="1"/>
            <a:t>Observasjon - spill</a:t>
          </a:r>
        </a:p>
      </xdr:txBody>
    </xdr:sp>
    <xdr:clientData/>
  </xdr:twoCellAnchor>
  <xdr:twoCellAnchor editAs="oneCell">
    <xdr:from>
      <xdr:col>36</xdr:col>
      <xdr:colOff>13573</xdr:colOff>
      <xdr:row>0</xdr:row>
      <xdr:rowOff>54545</xdr:rowOff>
    </xdr:from>
    <xdr:to>
      <xdr:col>38</xdr:col>
      <xdr:colOff>288297</xdr:colOff>
      <xdr:row>2</xdr:row>
      <xdr:rowOff>72537</xdr:rowOff>
    </xdr:to>
    <xdr:pic>
      <xdr:nvPicPr>
        <xdr:cNvPr id="3" name="Bildobjekt 2">
          <a:extLst>
            <a:ext uri="{FF2B5EF4-FFF2-40B4-BE49-F238E27FC236}">
              <a16:creationId xmlns:a16="http://schemas.microsoft.com/office/drawing/2014/main" id="{370B369D-F4EA-4D9E-954F-384D868CD7C3}"/>
            </a:ext>
          </a:extLst>
        </xdr:cNvPr>
        <xdr:cNvPicPr>
          <a:picLocks noChangeAspect="1"/>
        </xdr:cNvPicPr>
      </xdr:nvPicPr>
      <xdr:blipFill>
        <a:blip xmlns:r="http://schemas.openxmlformats.org/officeDocument/2006/relationships" r:embed="rId1"/>
        <a:stretch>
          <a:fillRect/>
        </a:stretch>
      </xdr:blipFill>
      <xdr:spPr>
        <a:xfrm>
          <a:off x="7671673" y="54545"/>
          <a:ext cx="693824" cy="398992"/>
        </a:xfrm>
        <a:prstGeom prst="rect">
          <a:avLst/>
        </a:prstGeom>
      </xdr:spPr>
    </xdr:pic>
    <xdr:clientData/>
  </xdr:twoCellAnchor>
  <xdr:oneCellAnchor>
    <xdr:from>
      <xdr:col>35</xdr:col>
      <xdr:colOff>214472</xdr:colOff>
      <xdr:row>15</xdr:row>
      <xdr:rowOff>196472</xdr:rowOff>
    </xdr:from>
    <xdr:ext cx="657432" cy="384546"/>
    <xdr:pic>
      <xdr:nvPicPr>
        <xdr:cNvPr id="4" name="Bildobjekt 3">
          <a:extLst>
            <a:ext uri="{FF2B5EF4-FFF2-40B4-BE49-F238E27FC236}">
              <a16:creationId xmlns:a16="http://schemas.microsoft.com/office/drawing/2014/main" id="{5EC56559-6CC7-4CCB-8E9D-25369074A0C7}"/>
            </a:ext>
          </a:extLst>
        </xdr:cNvPr>
        <xdr:cNvPicPr>
          <a:picLocks noChangeAspect="1"/>
        </xdr:cNvPicPr>
      </xdr:nvPicPr>
      <xdr:blipFill>
        <a:blip xmlns:r="http://schemas.openxmlformats.org/officeDocument/2006/relationships" r:embed="rId1"/>
        <a:stretch>
          <a:fillRect/>
        </a:stretch>
      </xdr:blipFill>
      <xdr:spPr>
        <a:xfrm>
          <a:off x="7643972" y="3187322"/>
          <a:ext cx="657432" cy="384546"/>
        </a:xfrm>
        <a:prstGeom prst="rect">
          <a:avLst/>
        </a:prstGeom>
      </xdr:spPr>
    </xdr:pic>
    <xdr:clientData/>
  </xdr:oneCellAnchor>
  <xdr:twoCellAnchor>
    <xdr:from>
      <xdr:col>31</xdr:col>
      <xdr:colOff>1</xdr:colOff>
      <xdr:row>0</xdr:row>
      <xdr:rowOff>1</xdr:rowOff>
    </xdr:from>
    <xdr:to>
      <xdr:col>36</xdr:col>
      <xdr:colOff>21167</xdr:colOff>
      <xdr:row>2</xdr:row>
      <xdr:rowOff>158750</xdr:rowOff>
    </xdr:to>
    <xdr:sp macro="" textlink="">
      <xdr:nvSpPr>
        <xdr:cNvPr id="5" name="textruta 4">
          <a:extLst>
            <a:ext uri="{FF2B5EF4-FFF2-40B4-BE49-F238E27FC236}">
              <a16:creationId xmlns:a16="http://schemas.microsoft.com/office/drawing/2014/main" id="{4B7459F3-2D06-4238-8B07-E188ECAFA298}"/>
            </a:ext>
          </a:extLst>
        </xdr:cNvPr>
        <xdr:cNvSpPr txBox="1"/>
      </xdr:nvSpPr>
      <xdr:spPr>
        <a:xfrm>
          <a:off x="6638926" y="1"/>
          <a:ext cx="1040341" cy="56832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900" b="1" i="0" u="none" strike="noStrike" kern="0" cap="none" spc="0" normalizeH="0" baseline="0" noProof="0">
              <a:ln>
                <a:noFill/>
              </a:ln>
              <a:solidFill>
                <a:sysClr val="windowText" lastClr="000000"/>
              </a:solidFill>
              <a:effectLst/>
              <a:uLnTx/>
              <a:uFillTx/>
              <a:latin typeface="Calibri" panose="020F0502020204030204"/>
              <a:ea typeface="+mn-ea"/>
              <a:cs typeface="+mn-cs"/>
            </a:rPr>
            <a:t>Observasjon - spill</a:t>
          </a:r>
        </a:p>
      </xdr:txBody>
    </xdr:sp>
    <xdr:clientData/>
  </xdr:twoCellAnchor>
  <xdr:twoCellAnchor>
    <xdr:from>
      <xdr:col>30</xdr:col>
      <xdr:colOff>33542</xdr:colOff>
      <xdr:row>15</xdr:row>
      <xdr:rowOff>182522</xdr:rowOff>
    </xdr:from>
    <xdr:to>
      <xdr:col>35</xdr:col>
      <xdr:colOff>218179</xdr:colOff>
      <xdr:row>18</xdr:row>
      <xdr:rowOff>37612</xdr:rowOff>
    </xdr:to>
    <xdr:sp macro="" textlink="">
      <xdr:nvSpPr>
        <xdr:cNvPr id="6" name="textruta 5">
          <a:extLst>
            <a:ext uri="{FF2B5EF4-FFF2-40B4-BE49-F238E27FC236}">
              <a16:creationId xmlns:a16="http://schemas.microsoft.com/office/drawing/2014/main" id="{1318238A-C9C6-492D-ACA0-6A700DC4FA49}"/>
            </a:ext>
          </a:extLst>
        </xdr:cNvPr>
        <xdr:cNvSpPr txBox="1"/>
      </xdr:nvSpPr>
      <xdr:spPr>
        <a:xfrm>
          <a:off x="6577217" y="3173372"/>
          <a:ext cx="1070462" cy="46469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900" b="1" i="0" u="none" strike="noStrike" kern="0" cap="none" spc="0" normalizeH="0" baseline="0" noProof="0">
              <a:ln>
                <a:noFill/>
              </a:ln>
              <a:solidFill>
                <a:sysClr val="windowText" lastClr="000000"/>
              </a:solidFill>
              <a:effectLst/>
              <a:uLnTx/>
              <a:uFillTx/>
              <a:latin typeface="Calibri" panose="020F0502020204030204"/>
              <a:ea typeface="+mn-ea"/>
              <a:cs typeface="+mn-cs"/>
            </a:rPr>
            <a:t>Observasjon - spill</a:t>
          </a:r>
        </a:p>
      </xdr:txBody>
    </xdr:sp>
    <xdr:clientData/>
  </xdr:twoCellAnchor>
  <xdr:twoCellAnchor>
    <xdr:from>
      <xdr:col>40</xdr:col>
      <xdr:colOff>485775</xdr:colOff>
      <xdr:row>0</xdr:row>
      <xdr:rowOff>104775</xdr:rowOff>
    </xdr:from>
    <xdr:to>
      <xdr:col>51</xdr:col>
      <xdr:colOff>76200</xdr:colOff>
      <xdr:row>20</xdr:row>
      <xdr:rowOff>19050</xdr:rowOff>
    </xdr:to>
    <xdr:sp macro="" textlink="">
      <xdr:nvSpPr>
        <xdr:cNvPr id="7" name="textruta 6">
          <a:extLst>
            <a:ext uri="{FF2B5EF4-FFF2-40B4-BE49-F238E27FC236}">
              <a16:creationId xmlns:a16="http://schemas.microsoft.com/office/drawing/2014/main" id="{8640A65C-EE7E-B9F6-8BB0-31A82504FBD2}"/>
            </a:ext>
          </a:extLst>
        </xdr:cNvPr>
        <xdr:cNvSpPr txBox="1"/>
      </xdr:nvSpPr>
      <xdr:spPr>
        <a:xfrm>
          <a:off x="9467850" y="104775"/>
          <a:ext cx="62960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Dette er et underlag utarbeidet for å kunne gjøre spillerobservasjoner under en pågående runde. Spilleren eller den som gjør observasjonen fyller ut hull for hull og slag for slag. S1 betyr ganske enkelt slag én og så videre. P1 betyr putt én og så videre. I den første ruten fyller man inn underlaget som slaget spilles fra, på tee blir det selvfølgelig T. På øvrige slag kan det bli fairway, rough og bunker. Her er det også viktig å angi avstanden til målet. I de to følgende rutene gir man en notering om retning, venstre eller høyre, og hvor langt ballen gikk, kort eller langt.</a:t>
          </a:r>
        </a:p>
        <a:p>
          <a:endParaRPr lang="sv-SE" sz="1100"/>
        </a:p>
        <a:p>
          <a:r>
            <a:rPr lang="sv-SE" sz="1100"/>
            <a:t>Det finnes også plass til å registrere visse atferder, disse er følgende:</a:t>
          </a:r>
        </a:p>
        <a:p>
          <a:r>
            <a:rPr lang="sv-SE" sz="1100"/>
            <a:t>RU - rutiner før slag</a:t>
          </a:r>
        </a:p>
        <a:p>
          <a:r>
            <a:rPr lang="sv-SE" sz="1100"/>
            <a:t>STR - strategiske beslutninger</a:t>
          </a:r>
        </a:p>
        <a:p>
          <a:r>
            <a:rPr lang="sv-SE" sz="1100"/>
            <a:t>REA - reaksjoner etter slaget</a:t>
          </a:r>
        </a:p>
        <a:p>
          <a:r>
            <a:rPr lang="sv-SE" sz="1100"/>
            <a:t>Kost - en notering om at spilleren spiser</a:t>
          </a:r>
        </a:p>
        <a:p>
          <a:r>
            <a:rPr lang="sv-SE" sz="1100"/>
            <a:t>Drikke - en notering om at spilleren drikker</a:t>
          </a:r>
        </a:p>
        <a:p>
          <a:endParaRPr lang="sv-SE" sz="1100"/>
        </a:p>
        <a:p>
          <a:r>
            <a:rPr lang="sv-SE" sz="1100"/>
            <a:t>Spilleren kan selvfølgelig også observere seg selv, og på denne måten kan spilleren bli oppmerksom på atferder som skjer akkurat her og nå.</a:t>
          </a:r>
        </a:p>
        <a:p>
          <a:endParaRPr lang="sv-SE" sz="1100"/>
        </a:p>
        <a:p>
          <a:r>
            <a:rPr lang="sv-SE" sz="1100"/>
            <a:t>Hensikten med denne typen observasjoner er å se tendenser og mønstre i atferd.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19049</xdr:colOff>
      <xdr:row>7</xdr:row>
      <xdr:rowOff>4761</xdr:rowOff>
    </xdr:from>
    <xdr:to>
      <xdr:col>19</xdr:col>
      <xdr:colOff>7937</xdr:colOff>
      <xdr:row>22</xdr:row>
      <xdr:rowOff>150812</xdr:rowOff>
    </xdr:to>
    <xdr:graphicFrame macro="">
      <xdr:nvGraphicFramePr>
        <xdr:cNvPr id="24" name="Diagram 23">
          <a:extLst>
            <a:ext uri="{FF2B5EF4-FFF2-40B4-BE49-F238E27FC236}">
              <a16:creationId xmlns:a16="http://schemas.microsoft.com/office/drawing/2014/main" id="{663348D4-F40F-6385-6AA5-7C35AD86F4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F3EFB5-5541-4584-849B-43DD10F77FB9}" name="Tabell17" displayName="Tabell17" ref="A9:G27" totalsRowShown="0">
  <autoFilter ref="A9:G27" xr:uid="{43F3EFB5-5541-4584-849B-43DD10F77FB9}"/>
  <sortState xmlns:xlrd2="http://schemas.microsoft.com/office/spreadsheetml/2017/richdata2" ref="A10:G27">
    <sortCondition ref="G9:G27"/>
  </sortState>
  <tableColumns count="7">
    <tableColumn id="1" xr3:uid="{520ABED4-7FEF-4B7C-9071-AD2408BA3C60}" name="Slag" dataDxfId="29"/>
    <tableColumn id="2" xr3:uid="{83715963-2C6A-4B37-BBF6-D4847C3FEA4F}" name="Dist" dataDxfId="28"/>
    <tableColumn id="3" xr3:uid="{DDDF700C-DAEF-46B4-8F47-0B8CA3969DCF}" name="Retning" dataDxfId="27"/>
    <tableColumn id="4" xr3:uid="{7AECDEB4-49BD-4FD5-B443-409ACDD86978}" name="Lengde">
      <calculatedColumnFormula>IF((B10&lt;&gt;"")*OR(C10&lt;&gt;""),SUM(B10-A10),"")</calculatedColumnFormula>
    </tableColumn>
    <tableColumn id="5" xr3:uid="{6D3C4D76-09AC-4D56-8DEF-5F6C3B8CA5EA}" name="Fra hull" dataDxfId="26">
      <calculatedColumnFormula>IF((B10&lt;&gt;"")*OR(C10&lt;&gt;""),SQRT((A10-B10)*(A10-B10)+(C10*C10)),"")</calculatedColumnFormula>
    </tableColumn>
    <tableColumn id="6" xr3:uid="{6425F91A-FD47-4A22-876B-12B9AC7F2E0F}" name="PEI" dataDxfId="25">
      <calculatedColumnFormula>IF((B10&lt;&gt;"")*OR(C10&lt;&gt;""),SUM(E10/A10),"")</calculatedColumnFormula>
    </tableColumn>
    <tableColumn id="7" xr3:uid="{E8A674B1-8A54-4D8E-B7BC-602611D663EE}" name="Rand" dataDxfId="24">
      <calculatedColumnFormula>RANDBETWEEN(0,100)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BA6E48-75DD-4907-9E0A-AC336EEF88EE}" name="Tabell176" displayName="Tabell176" ref="Q9:W27" totalsRowShown="0">
  <autoFilter ref="Q9:W27" xr:uid="{BBBA6E48-75DD-4907-9E0A-AC336EEF88EE}"/>
  <sortState xmlns:xlrd2="http://schemas.microsoft.com/office/spreadsheetml/2017/richdata2" ref="Q10:W27">
    <sortCondition ref="W9:W27"/>
  </sortState>
  <tableColumns count="7">
    <tableColumn id="1" xr3:uid="{E7FE103E-63C0-4E11-808B-108054DB7903}" name="Slag" dataDxfId="23"/>
    <tableColumn id="2" xr3:uid="{E9A7095F-3952-4C12-9A17-A3B960277CB2}" name="Dist" dataDxfId="22"/>
    <tableColumn id="3" xr3:uid="{A3D3B5DD-BFCA-4424-8308-9F4282A07735}" name="Retning" dataDxfId="21"/>
    <tableColumn id="4" xr3:uid="{3C86C1F4-C804-4F1D-819F-929583C35C6B}" name="Lengde">
      <calculatedColumnFormula>IF((R10&lt;&gt;"")*OR(S10&lt;&gt;""),SUM(R10-Q10),"")</calculatedColumnFormula>
    </tableColumn>
    <tableColumn id="5" xr3:uid="{4E66FD4C-80EE-4045-AEE7-EDD97291643A}" name="Fra hull" dataDxfId="20">
      <calculatedColumnFormula>IF((R10&lt;&gt;"")*OR(S10&lt;&gt;""),SQRT((Q10-R10)*(Q10-R10)+(S10*S10)),"")</calculatedColumnFormula>
    </tableColumn>
    <tableColumn id="6" xr3:uid="{7B976AE0-A967-4D2B-A52A-B8E274346C37}" name="PEI" dataDxfId="19">
      <calculatedColumnFormula>IF((R10&lt;&gt;"")*OR(S10&lt;&gt;""),SUM(U10/Q10),"")</calculatedColumnFormula>
    </tableColumn>
    <tableColumn id="7" xr3:uid="{0033632F-4699-45C3-9706-2C1FB8B3D98E}" name="Rand" dataDxfId="18">
      <calculatedColumnFormula>RANDBETWEEN(0,100)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D42D32-A0EE-4921-8C09-34DC0FCF5FFC}" name="Tabell1767" displayName="Tabell1767" ref="Y9:AE27" totalsRowShown="0">
  <autoFilter ref="Y9:AE27" xr:uid="{F5D42D32-A0EE-4921-8C09-34DC0FCF5FFC}"/>
  <sortState xmlns:xlrd2="http://schemas.microsoft.com/office/spreadsheetml/2017/richdata2" ref="Y10:AE27">
    <sortCondition ref="AE9:AE27"/>
  </sortState>
  <tableColumns count="7">
    <tableColumn id="1" xr3:uid="{26E30027-8636-428A-84CF-F21B6415A0B8}" name="Slag" dataDxfId="17"/>
    <tableColumn id="2" xr3:uid="{454FD7D4-32DA-456C-B8CF-5684B8DEA5D6}" name="Dist" dataDxfId="16"/>
    <tableColumn id="3" xr3:uid="{B13EEFC6-2A02-4C4A-95A6-5045DF3F7FFF}" name="Retning" dataDxfId="15"/>
    <tableColumn id="4" xr3:uid="{63C5ECDB-6E4C-4F0A-A90D-889B66550E0E}" name="Lengde">
      <calculatedColumnFormula>IF((Z10&lt;&gt;"")*OR(AA10&lt;&gt;""),SUM(Z10-Y10),"")</calculatedColumnFormula>
    </tableColumn>
    <tableColumn id="5" xr3:uid="{E77B51A7-CE66-4C6A-A204-1D4388A60565}" name="Fra hull" dataDxfId="14">
      <calculatedColumnFormula>IF((Z10&lt;&gt;"")*OR(AA10&lt;&gt;""),SQRT((Y10-Z10)*(Y10-Z10)+(AA10*AA10)),"")</calculatedColumnFormula>
    </tableColumn>
    <tableColumn id="6" xr3:uid="{BC5AC689-1D8C-495A-852A-115BED821DC3}" name="PEI" dataDxfId="13">
      <calculatedColumnFormula>IF((Z10&lt;&gt;"")*OR(AA10&lt;&gt;""),SUM(AC10/Y10),"")</calculatedColumnFormula>
    </tableColumn>
    <tableColumn id="7" xr3:uid="{E7D22681-1614-46F5-889E-081B4B5627FB}" name="Rand" dataDxfId="12">
      <calculatedColumnFormula>RANDBETWEEN(0,100)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18D3A0-43EB-4731-B6B2-FF22F770BFF8}" name="Tabell17679" displayName="Tabell17679" ref="AG9:AM36" totalsRowShown="0">
  <autoFilter ref="AG9:AM36" xr:uid="{EA18D3A0-43EB-4731-B6B2-FF22F770BFF8}"/>
  <sortState xmlns:xlrd2="http://schemas.microsoft.com/office/spreadsheetml/2017/richdata2" ref="AG10:AM33">
    <sortCondition ref="AM9:AM33"/>
  </sortState>
  <tableColumns count="7">
    <tableColumn id="1" xr3:uid="{6DF2118B-2885-4061-B621-EB677E1C6A95}" name="Slag" dataDxfId="11"/>
    <tableColumn id="2" xr3:uid="{0990F61F-410C-4D05-9EA5-08BEFFD9FC6C}" name="Dist" dataDxfId="10"/>
    <tableColumn id="3" xr3:uid="{A4BBB895-8260-4C87-97EF-5B0BA5811000}" name="Retning" dataDxfId="9"/>
    <tableColumn id="4" xr3:uid="{A9B9B1BC-53D0-4C55-99C5-F5A22358B562}" name="Lengde">
      <calculatedColumnFormula>IF((AH10&lt;&gt;"")*OR(AI10&lt;&gt;""),SUM(AH10-AG10),"")</calculatedColumnFormula>
    </tableColumn>
    <tableColumn id="5" xr3:uid="{44E3FAA8-4DBE-4EFB-9481-7895FAD0F620}" name="Fra hull" dataDxfId="8">
      <calculatedColumnFormula>IF((AH10&lt;&gt;"")*OR(AI10&lt;&gt;""),SQRT((AG10-AH10)*(AG10-AH10)+(AI10*AI10)),"")</calculatedColumnFormula>
    </tableColumn>
    <tableColumn id="6" xr3:uid="{69195083-554D-47FA-BC19-451CA1989D54}" name="PEI" dataDxfId="7">
      <calculatedColumnFormula>IF((AH10&lt;&gt;"")*OR(AI10&lt;&gt;""),SUM(AK10/AG10),"")</calculatedColumnFormula>
    </tableColumn>
    <tableColumn id="7" xr3:uid="{899C321B-AF5D-4606-99CF-5B4C58C38C95}" name="Rand" dataDxfId="6">
      <calculatedColumnFormula>RANDBETWEEN(0,100)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02AFD34-5928-4A20-B3D0-CA43E6E483F6}" name="Tabell1710" displayName="Tabell1710" ref="I9:O27" totalsRowShown="0">
  <autoFilter ref="I9:O27" xr:uid="{202AFD34-5928-4A20-B3D0-CA43E6E483F6}"/>
  <sortState xmlns:xlrd2="http://schemas.microsoft.com/office/spreadsheetml/2017/richdata2" ref="I10:O27">
    <sortCondition ref="O9:O27"/>
  </sortState>
  <tableColumns count="7">
    <tableColumn id="1" xr3:uid="{0B16D2A1-F255-446D-B69A-A23E4F70C6AD}" name="Slag" dataDxfId="5"/>
    <tableColumn id="2" xr3:uid="{51824570-EA2A-4795-88D8-5A2D006032FC}" name="Dist" dataDxfId="4"/>
    <tableColumn id="3" xr3:uid="{10E0C585-BA95-4842-9C9C-F280CFC47DDE}" name="Retning" dataDxfId="3"/>
    <tableColumn id="4" xr3:uid="{A8976F0D-2A61-44A0-BA6C-A9F6857104BE}" name="Lengde">
      <calculatedColumnFormula>IF((J10&lt;&gt;"")*OR(K10&lt;&gt;""),SUM(J10-I10),"")</calculatedColumnFormula>
    </tableColumn>
    <tableColumn id="5" xr3:uid="{16828ED0-EE4B-4C11-B6D0-1B4789A62744}" name="Fra hull" dataDxfId="2">
      <calculatedColumnFormula>IF((J10&lt;&gt;"")*OR(K10&lt;&gt;""),SQRT((I10-J10)*(I10-J10)+(K10*K10)),"")</calculatedColumnFormula>
    </tableColumn>
    <tableColumn id="6" xr3:uid="{F68785B3-7CA0-4B48-A98F-5036A25C120C}" name="PEI" dataDxfId="1">
      <calculatedColumnFormula>IF((J10&lt;&gt;"")*OR(K10&lt;&gt;""),SUM(M10/I10),"")</calculatedColumnFormula>
    </tableColumn>
    <tableColumn id="7" xr3:uid="{7A84318F-143B-413A-8340-1C7164D255A1}" name="Rand" dataDxfId="0">
      <calculatedColumnFormula>RANDBETWEEN(0,100)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4.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56F5-A030-4B95-85EC-3365117E6B2B}">
  <dimension ref="A1:B12"/>
  <sheetViews>
    <sheetView tabSelected="1" workbookViewId="0">
      <selection activeCell="B5" sqref="B5"/>
    </sheetView>
  </sheetViews>
  <sheetFormatPr defaultRowHeight="15" x14ac:dyDescent="0.25"/>
  <cols>
    <col min="1" max="1" width="30.5703125" customWidth="1"/>
    <col min="2" max="2" width="71.85546875" customWidth="1"/>
  </cols>
  <sheetData>
    <row r="1" spans="1:2" ht="15.75" x14ac:dyDescent="0.25">
      <c r="A1" s="179" t="s">
        <v>179</v>
      </c>
      <c r="B1" s="179" t="s">
        <v>180</v>
      </c>
    </row>
    <row r="2" spans="1:2" ht="87.75" customHeight="1" x14ac:dyDescent="0.25">
      <c r="A2" s="178" t="s">
        <v>220</v>
      </c>
      <c r="B2" s="177" t="s">
        <v>190</v>
      </c>
    </row>
    <row r="3" spans="1:2" ht="87.75" customHeight="1" x14ac:dyDescent="0.25">
      <c r="A3" s="178" t="s">
        <v>221</v>
      </c>
      <c r="B3" s="177" t="s">
        <v>190</v>
      </c>
    </row>
    <row r="4" spans="1:2" ht="75" x14ac:dyDescent="0.25">
      <c r="A4" s="178" t="s">
        <v>181</v>
      </c>
      <c r="B4" s="177" t="s">
        <v>191</v>
      </c>
    </row>
    <row r="5" spans="1:2" ht="75" x14ac:dyDescent="0.25">
      <c r="A5" s="178" t="s">
        <v>182</v>
      </c>
      <c r="B5" s="177" t="s">
        <v>192</v>
      </c>
    </row>
    <row r="6" spans="1:2" ht="90" x14ac:dyDescent="0.25">
      <c r="A6" s="178" t="s">
        <v>183</v>
      </c>
      <c r="B6" s="177" t="s">
        <v>193</v>
      </c>
    </row>
    <row r="7" spans="1:2" ht="75" x14ac:dyDescent="0.25">
      <c r="A7" s="178" t="s">
        <v>184</v>
      </c>
      <c r="B7" s="177" t="s">
        <v>194</v>
      </c>
    </row>
    <row r="8" spans="1:2" ht="60" x14ac:dyDescent="0.25">
      <c r="A8" s="178" t="s">
        <v>185</v>
      </c>
      <c r="B8" s="177" t="s">
        <v>195</v>
      </c>
    </row>
    <row r="9" spans="1:2" ht="45" x14ac:dyDescent="0.25">
      <c r="A9" s="178" t="s">
        <v>186</v>
      </c>
      <c r="B9" s="177" t="s">
        <v>196</v>
      </c>
    </row>
    <row r="10" spans="1:2" ht="45" x14ac:dyDescent="0.25">
      <c r="A10" s="178" t="s">
        <v>187</v>
      </c>
      <c r="B10" s="177" t="s">
        <v>197</v>
      </c>
    </row>
    <row r="11" spans="1:2" ht="45" x14ac:dyDescent="0.25">
      <c r="A11" s="178" t="s">
        <v>188</v>
      </c>
      <c r="B11" s="177" t="s">
        <v>198</v>
      </c>
    </row>
    <row r="12" spans="1:2" ht="30" x14ac:dyDescent="0.25">
      <c r="A12" s="178" t="s">
        <v>189</v>
      </c>
      <c r="B12" s="177" t="s">
        <v>199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3E55-5102-4DFF-B127-BF7C7473BE48}">
  <dimension ref="A1:M42"/>
  <sheetViews>
    <sheetView zoomScale="160" zoomScaleNormal="160" workbookViewId="0">
      <selection activeCell="C2" sqref="C2:C3"/>
    </sheetView>
  </sheetViews>
  <sheetFormatPr defaultColWidth="8.7109375" defaultRowHeight="15" x14ac:dyDescent="0.25"/>
  <cols>
    <col min="1" max="1" width="9.28515625" customWidth="1"/>
    <col min="2" max="6" width="4.85546875" customWidth="1"/>
    <col min="7" max="7" width="3" customWidth="1"/>
    <col min="9" max="13" width="5.7109375" customWidth="1"/>
  </cols>
  <sheetData>
    <row r="1" spans="1:13" ht="18.75" x14ac:dyDescent="0.3">
      <c r="A1" s="103" t="s">
        <v>123</v>
      </c>
    </row>
    <row r="2" spans="1:13" x14ac:dyDescent="0.25">
      <c r="A2" s="191" t="s">
        <v>129</v>
      </c>
      <c r="B2" s="191"/>
      <c r="E2" s="191" t="s">
        <v>117</v>
      </c>
      <c r="F2" s="191"/>
      <c r="G2" t="s">
        <v>130</v>
      </c>
    </row>
    <row r="3" spans="1:13" x14ac:dyDescent="0.25">
      <c r="A3" s="219" t="s">
        <v>131</v>
      </c>
      <c r="B3" s="219"/>
      <c r="E3" s="219" t="s">
        <v>132</v>
      </c>
      <c r="F3" s="219"/>
      <c r="G3" t="s">
        <v>133</v>
      </c>
    </row>
    <row r="4" spans="1:13" x14ac:dyDescent="0.25">
      <c r="A4" s="126" t="s">
        <v>134</v>
      </c>
      <c r="B4" s="126" t="s">
        <v>49</v>
      </c>
      <c r="C4" s="126" t="s">
        <v>46</v>
      </c>
      <c r="D4" s="126" t="s">
        <v>44</v>
      </c>
      <c r="E4" s="126" t="s">
        <v>42</v>
      </c>
      <c r="F4" s="126" t="s">
        <v>32</v>
      </c>
      <c r="H4" s="126" t="s">
        <v>135</v>
      </c>
      <c r="I4" s="126" t="s">
        <v>49</v>
      </c>
      <c r="J4" s="126" t="s">
        <v>46</v>
      </c>
      <c r="K4" s="126" t="s">
        <v>44</v>
      </c>
      <c r="L4" s="126" t="s">
        <v>42</v>
      </c>
      <c r="M4" s="126" t="s">
        <v>32</v>
      </c>
    </row>
    <row r="5" spans="1:13" ht="11.25" customHeight="1" x14ac:dyDescent="0.25">
      <c r="A5" s="126">
        <v>10</v>
      </c>
      <c r="B5" s="126"/>
      <c r="C5" s="126"/>
      <c r="D5" s="126"/>
      <c r="E5" s="126"/>
      <c r="F5" s="126"/>
      <c r="H5" s="126">
        <v>1</v>
      </c>
      <c r="I5" s="126"/>
      <c r="J5" s="126"/>
      <c r="K5" s="126"/>
      <c r="L5" s="126"/>
      <c r="M5" s="126"/>
    </row>
    <row r="6" spans="1:13" ht="11.25" customHeight="1" x14ac:dyDescent="0.25">
      <c r="A6" s="126">
        <v>12</v>
      </c>
      <c r="B6" s="126"/>
      <c r="C6" s="126"/>
      <c r="D6" s="126"/>
      <c r="E6" s="126"/>
      <c r="F6" s="126"/>
      <c r="H6" s="126">
        <v>2</v>
      </c>
      <c r="I6" s="126"/>
      <c r="J6" s="126"/>
      <c r="K6" s="126"/>
      <c r="L6" s="126"/>
      <c r="M6" s="126"/>
    </row>
    <row r="7" spans="1:13" ht="11.25" customHeight="1" x14ac:dyDescent="0.25">
      <c r="A7" s="126">
        <v>14</v>
      </c>
      <c r="B7" s="126"/>
      <c r="C7" s="126"/>
      <c r="D7" s="126"/>
      <c r="E7" s="126"/>
      <c r="F7" s="126"/>
      <c r="H7" s="126">
        <v>3</v>
      </c>
      <c r="I7" s="126"/>
      <c r="J7" s="126"/>
      <c r="K7" s="126"/>
      <c r="L7" s="126"/>
      <c r="M7" s="126"/>
    </row>
    <row r="8" spans="1:13" ht="11.25" customHeight="1" x14ac:dyDescent="0.25">
      <c r="A8" s="126">
        <v>16</v>
      </c>
      <c r="B8" s="126"/>
      <c r="C8" s="126"/>
      <c r="D8" s="126"/>
      <c r="E8" s="126"/>
      <c r="F8" s="126"/>
      <c r="H8" s="126">
        <v>4</v>
      </c>
      <c r="I8" s="126"/>
      <c r="J8" s="126"/>
      <c r="K8" s="126"/>
      <c r="L8" s="126"/>
      <c r="M8" s="126"/>
    </row>
    <row r="9" spans="1:13" ht="11.25" customHeight="1" x14ac:dyDescent="0.25">
      <c r="A9" s="126">
        <v>18</v>
      </c>
      <c r="B9" s="126"/>
      <c r="C9" s="126"/>
      <c r="D9" s="126"/>
      <c r="E9" s="126"/>
      <c r="F9" s="126"/>
      <c r="H9" s="126">
        <v>5</v>
      </c>
      <c r="I9" s="126"/>
      <c r="J9" s="126"/>
      <c r="K9" s="126"/>
      <c r="L9" s="126"/>
      <c r="M9" s="126"/>
    </row>
    <row r="10" spans="1:13" ht="11.25" customHeight="1" x14ac:dyDescent="0.25">
      <c r="A10" s="126">
        <v>20</v>
      </c>
      <c r="B10" s="126"/>
      <c r="C10" s="126"/>
      <c r="D10" s="126"/>
      <c r="E10" s="126"/>
      <c r="F10" s="126"/>
      <c r="H10" s="126">
        <v>6</v>
      </c>
      <c r="I10" s="126"/>
      <c r="J10" s="126"/>
      <c r="K10" s="126"/>
      <c r="L10" s="126"/>
      <c r="M10" s="126"/>
    </row>
    <row r="11" spans="1:13" ht="11.25" customHeight="1" x14ac:dyDescent="0.25">
      <c r="A11" s="126">
        <v>22</v>
      </c>
      <c r="B11" s="126"/>
      <c r="C11" s="126"/>
      <c r="D11" s="126"/>
      <c r="E11" s="126"/>
      <c r="F11" s="126"/>
      <c r="H11" s="126">
        <v>7</v>
      </c>
      <c r="I11" s="126"/>
      <c r="J11" s="126"/>
      <c r="K11" s="126"/>
      <c r="L11" s="126"/>
      <c r="M11" s="126"/>
    </row>
    <row r="12" spans="1:13" ht="11.25" customHeight="1" x14ac:dyDescent="0.25">
      <c r="A12" s="126">
        <v>24</v>
      </c>
      <c r="B12" s="126"/>
      <c r="C12" s="126"/>
      <c r="D12" s="126"/>
      <c r="E12" s="126"/>
      <c r="F12" s="126"/>
      <c r="H12" s="126">
        <v>8</v>
      </c>
      <c r="I12" s="126"/>
      <c r="J12" s="126"/>
      <c r="K12" s="126"/>
      <c r="L12" s="126"/>
      <c r="M12" s="126"/>
    </row>
    <row r="13" spans="1:13" ht="11.25" customHeight="1" x14ac:dyDescent="0.25">
      <c r="A13" s="126">
        <v>26</v>
      </c>
      <c r="B13" s="126"/>
      <c r="C13" s="126"/>
      <c r="D13" s="126"/>
      <c r="E13" s="126"/>
      <c r="F13" s="126"/>
      <c r="H13" s="126">
        <v>9</v>
      </c>
      <c r="I13" s="126"/>
      <c r="J13" s="126"/>
      <c r="K13" s="126"/>
      <c r="L13" s="126"/>
      <c r="M13" s="126"/>
    </row>
    <row r="14" spans="1:13" ht="11.25" customHeight="1" x14ac:dyDescent="0.25">
      <c r="A14" s="126">
        <v>30</v>
      </c>
      <c r="B14" s="126"/>
      <c r="C14" s="126"/>
      <c r="D14" s="126"/>
      <c r="E14" s="126"/>
      <c r="F14" s="126"/>
      <c r="H14" s="126">
        <v>10</v>
      </c>
      <c r="I14" s="126"/>
      <c r="J14" s="126"/>
      <c r="K14" s="126"/>
      <c r="L14" s="126"/>
      <c r="M14" s="126"/>
    </row>
    <row r="15" spans="1:13" ht="11.25" customHeight="1" x14ac:dyDescent="0.25">
      <c r="A15" s="126">
        <v>35</v>
      </c>
      <c r="B15" s="126"/>
      <c r="C15" s="126"/>
      <c r="D15" s="126"/>
      <c r="E15" s="126"/>
      <c r="F15" s="126"/>
      <c r="H15" s="126">
        <v>11</v>
      </c>
      <c r="I15" s="126"/>
      <c r="J15" s="126"/>
      <c r="K15" s="126"/>
      <c r="L15" s="126"/>
      <c r="M15" s="126"/>
    </row>
    <row r="16" spans="1:13" ht="11.25" customHeight="1" x14ac:dyDescent="0.25">
      <c r="A16" s="126">
        <v>40</v>
      </c>
      <c r="B16" s="126"/>
      <c r="C16" s="126"/>
      <c r="D16" s="126"/>
      <c r="E16" s="126"/>
      <c r="F16" s="126"/>
      <c r="H16" s="126">
        <v>12</v>
      </c>
      <c r="I16" s="126"/>
      <c r="J16" s="126"/>
      <c r="K16" s="126"/>
      <c r="L16" s="126"/>
      <c r="M16" s="126"/>
    </row>
    <row r="17" spans="1:13" ht="11.25" customHeight="1" x14ac:dyDescent="0.25">
      <c r="A17" s="126">
        <v>45</v>
      </c>
      <c r="B17" s="126"/>
      <c r="C17" s="126"/>
      <c r="D17" s="126"/>
      <c r="E17" s="126"/>
      <c r="F17" s="126"/>
      <c r="H17" s="126">
        <v>13</v>
      </c>
      <c r="I17" s="126"/>
      <c r="J17" s="126"/>
      <c r="K17" s="126"/>
      <c r="L17" s="126"/>
      <c r="M17" s="126"/>
    </row>
    <row r="18" spans="1:13" ht="11.25" customHeight="1" x14ac:dyDescent="0.25">
      <c r="A18" s="126">
        <v>50</v>
      </c>
      <c r="B18" s="126"/>
      <c r="C18" s="126"/>
      <c r="D18" s="126"/>
      <c r="E18" s="126"/>
      <c r="F18" s="126"/>
      <c r="H18" s="126">
        <v>14</v>
      </c>
      <c r="I18" s="126"/>
      <c r="J18" s="126"/>
      <c r="K18" s="126"/>
      <c r="L18" s="126"/>
      <c r="M18" s="126"/>
    </row>
    <row r="19" spans="1:13" ht="11.25" customHeight="1" x14ac:dyDescent="0.25">
      <c r="A19" s="126">
        <v>55</v>
      </c>
      <c r="B19" s="126"/>
      <c r="C19" s="126"/>
      <c r="D19" s="126"/>
      <c r="E19" s="126"/>
      <c r="F19" s="126"/>
      <c r="H19" s="126">
        <v>15</v>
      </c>
      <c r="I19" s="126"/>
      <c r="J19" s="126"/>
      <c r="K19" s="126"/>
      <c r="L19" s="126"/>
      <c r="M19" s="126"/>
    </row>
    <row r="20" spans="1:13" ht="11.25" customHeight="1" x14ac:dyDescent="0.25">
      <c r="A20" s="126">
        <v>60</v>
      </c>
      <c r="B20" s="126"/>
      <c r="C20" s="126"/>
      <c r="D20" s="126"/>
      <c r="E20" s="126"/>
      <c r="F20" s="126"/>
      <c r="H20" s="126">
        <v>16</v>
      </c>
      <c r="I20" s="126"/>
      <c r="J20" s="126"/>
      <c r="K20" s="126"/>
      <c r="L20" s="126"/>
      <c r="M20" s="126"/>
    </row>
    <row r="21" spans="1:13" ht="11.25" customHeight="1" x14ac:dyDescent="0.25">
      <c r="A21" s="126">
        <v>65</v>
      </c>
      <c r="B21" s="126"/>
      <c r="C21" s="126"/>
      <c r="D21" s="126"/>
      <c r="E21" s="126"/>
      <c r="F21" s="126"/>
      <c r="H21" s="126">
        <v>17</v>
      </c>
      <c r="I21" s="126"/>
      <c r="J21" s="126"/>
      <c r="K21" s="126"/>
      <c r="L21" s="126"/>
      <c r="M21" s="126"/>
    </row>
    <row r="22" spans="1:13" ht="11.25" customHeight="1" x14ac:dyDescent="0.25">
      <c r="A22" s="126">
        <v>70</v>
      </c>
      <c r="B22" s="126"/>
      <c r="C22" s="126"/>
      <c r="D22" s="126"/>
      <c r="E22" s="126"/>
      <c r="F22" s="126"/>
      <c r="H22" s="126">
        <v>18</v>
      </c>
      <c r="I22" s="126"/>
      <c r="J22" s="126"/>
      <c r="K22" s="126"/>
      <c r="L22" s="126"/>
      <c r="M22" s="126"/>
    </row>
    <row r="23" spans="1:13" ht="11.25" customHeight="1" x14ac:dyDescent="0.25">
      <c r="A23" s="126">
        <v>80</v>
      </c>
      <c r="B23" s="126"/>
      <c r="C23" s="126"/>
      <c r="D23" s="126"/>
      <c r="E23" s="126"/>
      <c r="F23" s="126"/>
      <c r="H23" s="126">
        <v>19</v>
      </c>
      <c r="I23" s="126"/>
      <c r="J23" s="126"/>
      <c r="K23" s="126"/>
      <c r="L23" s="126"/>
      <c r="M23" s="126"/>
    </row>
    <row r="24" spans="1:13" ht="11.25" customHeight="1" x14ac:dyDescent="0.25">
      <c r="A24" s="126">
        <v>90</v>
      </c>
      <c r="B24" s="126"/>
      <c r="C24" s="126"/>
      <c r="D24" s="126"/>
      <c r="E24" s="126"/>
      <c r="F24" s="126"/>
      <c r="H24" s="126">
        <v>20</v>
      </c>
      <c r="I24" s="126"/>
      <c r="J24" s="126"/>
      <c r="K24" s="126"/>
      <c r="L24" s="126"/>
      <c r="M24" s="126"/>
    </row>
    <row r="25" spans="1:13" ht="11.25" customHeight="1" x14ac:dyDescent="0.25">
      <c r="A25" s="126">
        <v>100</v>
      </c>
      <c r="B25" s="126"/>
      <c r="C25" s="126"/>
      <c r="D25" s="126"/>
      <c r="E25" s="126"/>
      <c r="F25" s="126"/>
      <c r="H25" s="126">
        <v>21</v>
      </c>
      <c r="I25" s="126"/>
      <c r="J25" s="126"/>
      <c r="K25" s="126"/>
      <c r="L25" s="126"/>
      <c r="M25" s="126"/>
    </row>
    <row r="26" spans="1:13" ht="11.25" customHeight="1" x14ac:dyDescent="0.25">
      <c r="A26" s="126">
        <v>110</v>
      </c>
      <c r="B26" s="126"/>
      <c r="C26" s="126"/>
      <c r="D26" s="126"/>
      <c r="E26" s="126"/>
      <c r="F26" s="126"/>
      <c r="H26" s="126">
        <v>22</v>
      </c>
      <c r="I26" s="126"/>
      <c r="J26" s="126"/>
      <c r="K26" s="126"/>
      <c r="L26" s="126"/>
      <c r="M26" s="126"/>
    </row>
    <row r="27" spans="1:13" ht="11.25" customHeight="1" x14ac:dyDescent="0.25">
      <c r="A27" s="126">
        <v>120</v>
      </c>
      <c r="B27" s="126"/>
      <c r="C27" s="126"/>
      <c r="D27" s="126"/>
      <c r="E27" s="126"/>
      <c r="F27" s="126"/>
      <c r="H27" s="126">
        <v>23</v>
      </c>
      <c r="I27" s="126"/>
      <c r="J27" s="126"/>
      <c r="K27" s="126"/>
      <c r="L27" s="126"/>
      <c r="M27" s="126"/>
    </row>
    <row r="28" spans="1:13" ht="11.25" customHeight="1" x14ac:dyDescent="0.25">
      <c r="A28" s="126">
        <v>130</v>
      </c>
      <c r="B28" s="126"/>
      <c r="C28" s="126"/>
      <c r="D28" s="126"/>
      <c r="E28" s="126"/>
      <c r="F28" s="126"/>
      <c r="H28" s="126">
        <v>24</v>
      </c>
      <c r="I28" s="126"/>
      <c r="J28" s="126"/>
      <c r="K28" s="126"/>
      <c r="L28" s="126"/>
      <c r="M28" s="126"/>
    </row>
    <row r="29" spans="1:13" ht="11.25" customHeight="1" x14ac:dyDescent="0.25">
      <c r="A29" s="126">
        <v>140</v>
      </c>
      <c r="B29" s="126"/>
      <c r="C29" s="126"/>
      <c r="D29" s="126"/>
      <c r="E29" s="126"/>
      <c r="F29" s="126"/>
      <c r="H29" s="126">
        <v>25</v>
      </c>
      <c r="I29" s="126"/>
      <c r="J29" s="126"/>
      <c r="K29" s="126"/>
      <c r="L29" s="126"/>
      <c r="M29" s="126"/>
    </row>
    <row r="30" spans="1:13" ht="11.25" customHeight="1" x14ac:dyDescent="0.25">
      <c r="A30" s="126">
        <v>150</v>
      </c>
      <c r="B30" s="126"/>
      <c r="C30" s="126"/>
      <c r="D30" s="126"/>
      <c r="E30" s="126"/>
      <c r="F30" s="126"/>
      <c r="H30" s="126">
        <v>26</v>
      </c>
      <c r="I30" s="126"/>
      <c r="J30" s="126"/>
      <c r="K30" s="126"/>
      <c r="L30" s="126"/>
      <c r="M30" s="126"/>
    </row>
    <row r="31" spans="1:13" ht="11.25" customHeight="1" x14ac:dyDescent="0.25">
      <c r="A31" s="126">
        <v>160</v>
      </c>
      <c r="B31" s="126"/>
      <c r="C31" s="126"/>
      <c r="D31" s="126"/>
      <c r="E31" s="126"/>
      <c r="F31" s="126"/>
      <c r="H31" s="126">
        <v>27</v>
      </c>
      <c r="I31" s="126"/>
      <c r="J31" s="126"/>
      <c r="K31" s="126"/>
      <c r="L31" s="126"/>
      <c r="M31" s="126"/>
    </row>
    <row r="32" spans="1:13" ht="11.25" customHeight="1" x14ac:dyDescent="0.25">
      <c r="A32" s="126">
        <v>180</v>
      </c>
      <c r="B32" s="126"/>
      <c r="C32" s="126"/>
      <c r="D32" s="126"/>
      <c r="E32" s="126"/>
      <c r="F32" s="126"/>
      <c r="H32" s="126">
        <v>28</v>
      </c>
      <c r="I32" s="126"/>
      <c r="J32" s="126"/>
      <c r="K32" s="126"/>
      <c r="L32" s="126"/>
      <c r="M32" s="126"/>
    </row>
    <row r="33" spans="1:13" ht="11.25" customHeight="1" x14ac:dyDescent="0.25">
      <c r="A33" s="126">
        <v>200</v>
      </c>
      <c r="B33" s="126"/>
      <c r="C33" s="126"/>
      <c r="D33" s="126"/>
      <c r="E33" s="126"/>
      <c r="F33" s="126"/>
      <c r="H33" s="126">
        <v>29</v>
      </c>
      <c r="I33" s="126"/>
      <c r="J33" s="126"/>
      <c r="K33" s="126"/>
      <c r="L33" s="126"/>
      <c r="M33" s="126"/>
    </row>
    <row r="34" spans="1:13" ht="12.75" customHeight="1" x14ac:dyDescent="0.25">
      <c r="A34" s="126">
        <v>220</v>
      </c>
      <c r="B34" s="2"/>
      <c r="C34" s="2"/>
      <c r="D34" s="2"/>
      <c r="E34" s="2"/>
      <c r="F34" s="2"/>
      <c r="H34" s="126">
        <v>30</v>
      </c>
      <c r="I34" s="2"/>
      <c r="J34" s="2"/>
      <c r="K34" s="2"/>
      <c r="L34" s="2"/>
      <c r="M34" s="2"/>
    </row>
    <row r="37" spans="1:13" x14ac:dyDescent="0.25">
      <c r="A37" s="100" t="s">
        <v>129</v>
      </c>
      <c r="B37" t="s">
        <v>136</v>
      </c>
    </row>
    <row r="38" spans="1:13" x14ac:dyDescent="0.25">
      <c r="A38" s="100" t="s">
        <v>131</v>
      </c>
      <c r="B38" t="s">
        <v>137</v>
      </c>
    </row>
    <row r="40" spans="1:13" x14ac:dyDescent="0.25">
      <c r="A40" s="100" t="s">
        <v>138</v>
      </c>
      <c r="B40" t="s">
        <v>139</v>
      </c>
    </row>
    <row r="41" spans="1:13" x14ac:dyDescent="0.25">
      <c r="A41" s="100" t="s">
        <v>140</v>
      </c>
      <c r="B41" t="s">
        <v>141</v>
      </c>
    </row>
    <row r="42" spans="1:13" x14ac:dyDescent="0.25">
      <c r="A42" s="100" t="s">
        <v>142</v>
      </c>
    </row>
  </sheetData>
  <mergeCells count="4">
    <mergeCell ref="A2:B2"/>
    <mergeCell ref="A3:B3"/>
    <mergeCell ref="E2:F2"/>
    <mergeCell ref="E3:F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D8FE-F667-422C-B213-43D2A6E564B0}">
  <dimension ref="A1:AN29"/>
  <sheetViews>
    <sheetView workbookViewId="0">
      <selection activeCell="AS45" sqref="AS45"/>
    </sheetView>
  </sheetViews>
  <sheetFormatPr defaultColWidth="8.7109375" defaultRowHeight="15" x14ac:dyDescent="0.25"/>
  <cols>
    <col min="1" max="4" width="4" customWidth="1"/>
    <col min="5" max="5" width="1.140625" customWidth="1"/>
    <col min="6" max="8" width="4" customWidth="1"/>
    <col min="9" max="9" width="1" customWidth="1"/>
    <col min="10" max="12" width="4" customWidth="1"/>
    <col min="13" max="13" width="1" customWidth="1"/>
    <col min="14" max="16" width="4" customWidth="1"/>
    <col min="17" max="17" width="1.28515625" customWidth="1"/>
    <col min="18" max="20" width="4" customWidth="1"/>
    <col min="21" max="21" width="1.42578125" customWidth="1"/>
    <col min="22" max="30" width="3.140625" customWidth="1"/>
    <col min="31" max="31" width="1.42578125" customWidth="1"/>
    <col min="32" max="32" width="3.7109375" customWidth="1"/>
    <col min="33" max="33" width="1.28515625" customWidth="1"/>
    <col min="34" max="36" width="3.42578125" customWidth="1"/>
    <col min="37" max="37" width="1.85546875" customWidth="1"/>
    <col min="38" max="39" width="4.42578125" customWidth="1"/>
  </cols>
  <sheetData>
    <row r="1" spans="1:40" ht="16.5" thickBot="1" x14ac:dyDescent="0.3">
      <c r="A1" s="221" t="s">
        <v>1</v>
      </c>
      <c r="B1" s="222"/>
      <c r="C1" s="222"/>
      <c r="D1" s="222"/>
      <c r="E1" s="222"/>
      <c r="F1" s="222"/>
      <c r="G1" s="222"/>
      <c r="H1" s="222"/>
      <c r="I1" s="223"/>
      <c r="J1" s="127"/>
      <c r="K1" s="221" t="s">
        <v>10</v>
      </c>
      <c r="L1" s="222"/>
      <c r="M1" s="222"/>
      <c r="N1" s="222"/>
      <c r="O1" s="222"/>
      <c r="P1" s="223"/>
      <c r="Q1" s="127"/>
      <c r="R1" s="128"/>
      <c r="S1" s="224" t="s">
        <v>117</v>
      </c>
      <c r="T1" s="225"/>
      <c r="U1" s="225"/>
      <c r="V1" s="225"/>
      <c r="W1" s="225"/>
      <c r="X1" s="225"/>
      <c r="Y1" s="225"/>
      <c r="Z1" s="225"/>
      <c r="AA1" s="225"/>
      <c r="AB1" s="225"/>
      <c r="AC1" s="225"/>
      <c r="AD1" s="226"/>
      <c r="AE1" s="128"/>
      <c r="AF1" s="220"/>
      <c r="AG1" s="220"/>
      <c r="AH1" s="220"/>
      <c r="AI1" s="220"/>
      <c r="AJ1" s="220"/>
      <c r="AK1" s="220"/>
      <c r="AL1" s="220"/>
      <c r="AM1" s="128"/>
      <c r="AN1" s="128"/>
    </row>
    <row r="2" spans="1:40" ht="15.75" thickBot="1" x14ac:dyDescent="0.3">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row>
    <row r="3" spans="1:40" ht="15.75" thickBot="1" x14ac:dyDescent="0.3">
      <c r="A3" s="128"/>
      <c r="B3" s="227" t="s">
        <v>143</v>
      </c>
      <c r="C3" s="228"/>
      <c r="D3" s="229"/>
      <c r="E3" s="128"/>
      <c r="F3" s="227" t="s">
        <v>144</v>
      </c>
      <c r="G3" s="228"/>
      <c r="H3" s="229"/>
      <c r="I3" s="128"/>
      <c r="J3" s="227" t="s">
        <v>145</v>
      </c>
      <c r="K3" s="228"/>
      <c r="L3" s="229"/>
      <c r="M3" s="128"/>
      <c r="N3" s="227" t="s">
        <v>146</v>
      </c>
      <c r="O3" s="228"/>
      <c r="P3" s="229"/>
      <c r="Q3" s="128"/>
      <c r="R3" s="227" t="s">
        <v>147</v>
      </c>
      <c r="S3" s="228"/>
      <c r="T3" s="229"/>
      <c r="U3" s="128"/>
      <c r="V3" s="227" t="s">
        <v>148</v>
      </c>
      <c r="W3" s="228"/>
      <c r="X3" s="229"/>
      <c r="Y3" s="227" t="s">
        <v>149</v>
      </c>
      <c r="Z3" s="228"/>
      <c r="AA3" s="229"/>
      <c r="AB3" s="227" t="s">
        <v>150</v>
      </c>
      <c r="AC3" s="228"/>
      <c r="AD3" s="229"/>
      <c r="AE3" s="128"/>
      <c r="AF3" s="128"/>
      <c r="AG3" s="128"/>
      <c r="AH3" s="128"/>
      <c r="AI3" s="128"/>
      <c r="AJ3" s="128"/>
      <c r="AK3" s="128"/>
      <c r="AL3" s="128"/>
      <c r="AM3" s="128"/>
      <c r="AN3" s="128"/>
    </row>
    <row r="4" spans="1:40" ht="15.75" thickBot="1" x14ac:dyDescent="0.3">
      <c r="A4" s="129" t="s">
        <v>58</v>
      </c>
      <c r="B4" s="130" t="s">
        <v>151</v>
      </c>
      <c r="C4" s="131" t="s">
        <v>152</v>
      </c>
      <c r="D4" s="132" t="s">
        <v>153</v>
      </c>
      <c r="E4" s="133"/>
      <c r="F4" s="130" t="s">
        <v>151</v>
      </c>
      <c r="G4" s="131" t="s">
        <v>152</v>
      </c>
      <c r="H4" s="132" t="s">
        <v>153</v>
      </c>
      <c r="I4" s="133"/>
      <c r="J4" s="130" t="s">
        <v>151</v>
      </c>
      <c r="K4" s="131" t="s">
        <v>152</v>
      </c>
      <c r="L4" s="132" t="s">
        <v>153</v>
      </c>
      <c r="M4" s="133"/>
      <c r="N4" s="130" t="s">
        <v>151</v>
      </c>
      <c r="O4" s="131" t="s">
        <v>152</v>
      </c>
      <c r="P4" s="132" t="s">
        <v>153</v>
      </c>
      <c r="Q4" s="133"/>
      <c r="R4" s="130" t="s">
        <v>151</v>
      </c>
      <c r="S4" s="131" t="s">
        <v>152</v>
      </c>
      <c r="T4" s="132" t="s">
        <v>153</v>
      </c>
      <c r="U4" s="133"/>
      <c r="V4" s="130" t="s">
        <v>106</v>
      </c>
      <c r="W4" s="134" t="s">
        <v>154</v>
      </c>
      <c r="X4" s="132" t="s">
        <v>153</v>
      </c>
      <c r="Y4" s="130" t="s">
        <v>106</v>
      </c>
      <c r="Z4" s="134" t="s">
        <v>154</v>
      </c>
      <c r="AA4" s="132" t="s">
        <v>153</v>
      </c>
      <c r="AB4" s="130" t="s">
        <v>106</v>
      </c>
      <c r="AC4" s="134" t="s">
        <v>154</v>
      </c>
      <c r="AD4" s="132" t="s">
        <v>153</v>
      </c>
      <c r="AE4" s="133"/>
      <c r="AF4" s="135" t="s">
        <v>155</v>
      </c>
      <c r="AG4" s="136"/>
      <c r="AH4" s="137" t="s">
        <v>156</v>
      </c>
      <c r="AI4" s="138" t="s">
        <v>157</v>
      </c>
      <c r="AJ4" s="139" t="s">
        <v>158</v>
      </c>
      <c r="AK4" s="136"/>
      <c r="AL4" s="137" t="s">
        <v>159</v>
      </c>
      <c r="AM4" s="139" t="s">
        <v>160</v>
      </c>
      <c r="AN4" s="128"/>
    </row>
    <row r="5" spans="1:40" ht="15.75" thickBot="1" x14ac:dyDescent="0.3">
      <c r="A5" s="140"/>
      <c r="B5" s="141" t="s">
        <v>161</v>
      </c>
      <c r="C5" s="142"/>
      <c r="D5" s="143"/>
      <c r="E5" s="144"/>
      <c r="F5" s="145"/>
      <c r="G5" s="142"/>
      <c r="H5" s="143"/>
      <c r="I5" s="144"/>
      <c r="J5" s="145"/>
      <c r="K5" s="142"/>
      <c r="L5" s="143"/>
      <c r="M5" s="144"/>
      <c r="N5" s="145"/>
      <c r="O5" s="142"/>
      <c r="P5" s="143"/>
      <c r="Q5" s="144"/>
      <c r="R5" s="145"/>
      <c r="S5" s="142"/>
      <c r="T5" s="143"/>
      <c r="U5" s="144"/>
      <c r="V5" s="145"/>
      <c r="W5" s="142"/>
      <c r="X5" s="143"/>
      <c r="Y5" s="145"/>
      <c r="Z5" s="146"/>
      <c r="AA5" s="143"/>
      <c r="AB5" s="145"/>
      <c r="AC5" s="146"/>
      <c r="AD5" s="143"/>
      <c r="AE5" s="144"/>
      <c r="AF5" s="147"/>
      <c r="AG5" s="144"/>
      <c r="AH5" s="148"/>
      <c r="AI5" s="149"/>
      <c r="AJ5" s="150"/>
      <c r="AK5" s="144"/>
      <c r="AL5" s="148"/>
      <c r="AM5" s="150"/>
      <c r="AN5" s="128"/>
    </row>
    <row r="6" spans="1:40" ht="15.75" thickBot="1" x14ac:dyDescent="0.3">
      <c r="A6" s="140"/>
      <c r="B6" s="141" t="s">
        <v>161</v>
      </c>
      <c r="C6" s="142"/>
      <c r="D6" s="143"/>
      <c r="E6" s="144"/>
      <c r="F6" s="145"/>
      <c r="G6" s="142"/>
      <c r="H6" s="143"/>
      <c r="I6" s="144"/>
      <c r="J6" s="145"/>
      <c r="K6" s="142"/>
      <c r="L6" s="143"/>
      <c r="M6" s="144"/>
      <c r="N6" s="145"/>
      <c r="O6" s="142"/>
      <c r="P6" s="143"/>
      <c r="Q6" s="144"/>
      <c r="R6" s="145"/>
      <c r="S6" s="142"/>
      <c r="T6" s="143"/>
      <c r="U6" s="144"/>
      <c r="V6" s="145"/>
      <c r="W6" s="146"/>
      <c r="X6" s="143"/>
      <c r="Y6" s="145"/>
      <c r="Z6" s="146"/>
      <c r="AA6" s="143"/>
      <c r="AB6" s="145"/>
      <c r="AC6" s="146"/>
      <c r="AD6" s="143"/>
      <c r="AE6" s="144"/>
      <c r="AF6" s="147"/>
      <c r="AG6" s="144"/>
      <c r="AH6" s="148"/>
      <c r="AI6" s="149"/>
      <c r="AJ6" s="150"/>
      <c r="AK6" s="144"/>
      <c r="AL6" s="148"/>
      <c r="AM6" s="150"/>
      <c r="AN6" s="128"/>
    </row>
    <row r="7" spans="1:40" ht="15.75" thickBot="1" x14ac:dyDescent="0.3">
      <c r="A7" s="140"/>
      <c r="B7" s="141" t="s">
        <v>161</v>
      </c>
      <c r="C7" s="142"/>
      <c r="D7" s="143"/>
      <c r="E7" s="144"/>
      <c r="F7" s="145"/>
      <c r="G7" s="142"/>
      <c r="H7" s="143"/>
      <c r="I7" s="144"/>
      <c r="J7" s="145"/>
      <c r="K7" s="142"/>
      <c r="L7" s="143"/>
      <c r="M7" s="144"/>
      <c r="N7" s="145"/>
      <c r="O7" s="142"/>
      <c r="P7" s="143"/>
      <c r="Q7" s="144"/>
      <c r="R7" s="145"/>
      <c r="S7" s="142"/>
      <c r="T7" s="143"/>
      <c r="U7" s="144"/>
      <c r="V7" s="145"/>
      <c r="W7" s="146"/>
      <c r="X7" s="143"/>
      <c r="Y7" s="145"/>
      <c r="Z7" s="146"/>
      <c r="AA7" s="143"/>
      <c r="AB7" s="145"/>
      <c r="AC7" s="146"/>
      <c r="AD7" s="143"/>
      <c r="AE7" s="144"/>
      <c r="AF7" s="147"/>
      <c r="AG7" s="144"/>
      <c r="AH7" s="148"/>
      <c r="AI7" s="149"/>
      <c r="AJ7" s="150"/>
      <c r="AK7" s="144"/>
      <c r="AL7" s="148"/>
      <c r="AM7" s="150"/>
      <c r="AN7" s="128"/>
    </row>
    <row r="8" spans="1:40" ht="15.75" thickBot="1" x14ac:dyDescent="0.3">
      <c r="A8" s="140"/>
      <c r="B8" s="141" t="s">
        <v>161</v>
      </c>
      <c r="C8" s="142"/>
      <c r="D8" s="143"/>
      <c r="E8" s="144"/>
      <c r="F8" s="145"/>
      <c r="G8" s="142"/>
      <c r="H8" s="143"/>
      <c r="I8" s="144"/>
      <c r="J8" s="145"/>
      <c r="K8" s="142"/>
      <c r="L8" s="143"/>
      <c r="M8" s="144"/>
      <c r="N8" s="145"/>
      <c r="O8" s="142"/>
      <c r="P8" s="143"/>
      <c r="Q8" s="144"/>
      <c r="R8" s="145"/>
      <c r="S8" s="142"/>
      <c r="T8" s="143"/>
      <c r="U8" s="144"/>
      <c r="V8" s="145"/>
      <c r="W8" s="146"/>
      <c r="X8" s="143"/>
      <c r="Y8" s="145"/>
      <c r="Z8" s="146"/>
      <c r="AA8" s="143"/>
      <c r="AB8" s="145"/>
      <c r="AC8" s="146"/>
      <c r="AD8" s="143"/>
      <c r="AE8" s="144"/>
      <c r="AF8" s="147"/>
      <c r="AG8" s="144"/>
      <c r="AH8" s="148"/>
      <c r="AI8" s="149"/>
      <c r="AJ8" s="150"/>
      <c r="AK8" s="144"/>
      <c r="AL8" s="148"/>
      <c r="AM8" s="150"/>
      <c r="AN8" s="128"/>
    </row>
    <row r="9" spans="1:40" ht="15.75" thickBot="1" x14ac:dyDescent="0.3">
      <c r="A9" s="140"/>
      <c r="B9" s="141" t="s">
        <v>161</v>
      </c>
      <c r="C9" s="142"/>
      <c r="D9" s="143"/>
      <c r="E9" s="144"/>
      <c r="F9" s="145"/>
      <c r="G9" s="142"/>
      <c r="H9" s="143"/>
      <c r="I9" s="144"/>
      <c r="J9" s="145"/>
      <c r="K9" s="142"/>
      <c r="L9" s="143"/>
      <c r="M9" s="144"/>
      <c r="N9" s="145"/>
      <c r="O9" s="142"/>
      <c r="P9" s="143"/>
      <c r="Q9" s="144"/>
      <c r="R9" s="145"/>
      <c r="S9" s="142"/>
      <c r="T9" s="143"/>
      <c r="U9" s="144"/>
      <c r="V9" s="145"/>
      <c r="W9" s="146"/>
      <c r="X9" s="143"/>
      <c r="Y9" s="145"/>
      <c r="Z9" s="146"/>
      <c r="AA9" s="143"/>
      <c r="AB9" s="145"/>
      <c r="AC9" s="146"/>
      <c r="AD9" s="143"/>
      <c r="AE9" s="144"/>
      <c r="AF9" s="147"/>
      <c r="AG9" s="144"/>
      <c r="AH9" s="148"/>
      <c r="AI9" s="149"/>
      <c r="AJ9" s="150"/>
      <c r="AK9" s="144"/>
      <c r="AL9" s="148"/>
      <c r="AM9" s="150"/>
      <c r="AN9" s="128"/>
    </row>
    <row r="10" spans="1:40" ht="15.75" thickBot="1" x14ac:dyDescent="0.3">
      <c r="A10" s="140"/>
      <c r="B10" s="141" t="s">
        <v>161</v>
      </c>
      <c r="C10" s="142"/>
      <c r="D10" s="143"/>
      <c r="E10" s="144"/>
      <c r="F10" s="145"/>
      <c r="G10" s="142"/>
      <c r="H10" s="143"/>
      <c r="I10" s="144"/>
      <c r="J10" s="145"/>
      <c r="K10" s="142"/>
      <c r="L10" s="143"/>
      <c r="M10" s="144"/>
      <c r="N10" s="145"/>
      <c r="O10" s="142"/>
      <c r="P10" s="143"/>
      <c r="Q10" s="144"/>
      <c r="R10" s="145"/>
      <c r="S10" s="142"/>
      <c r="T10" s="143"/>
      <c r="U10" s="144"/>
      <c r="V10" s="145"/>
      <c r="W10" s="146"/>
      <c r="X10" s="143"/>
      <c r="Y10" s="145"/>
      <c r="Z10" s="146"/>
      <c r="AA10" s="143"/>
      <c r="AB10" s="145"/>
      <c r="AC10" s="146"/>
      <c r="AD10" s="143"/>
      <c r="AE10" s="144"/>
      <c r="AF10" s="147"/>
      <c r="AG10" s="144"/>
      <c r="AH10" s="148"/>
      <c r="AI10" s="149"/>
      <c r="AJ10" s="150"/>
      <c r="AK10" s="144"/>
      <c r="AL10" s="148"/>
      <c r="AM10" s="150"/>
      <c r="AN10" s="128"/>
    </row>
    <row r="11" spans="1:40" ht="15.75" thickBot="1" x14ac:dyDescent="0.3">
      <c r="A11" s="140"/>
      <c r="B11" s="141" t="s">
        <v>161</v>
      </c>
      <c r="C11" s="142"/>
      <c r="D11" s="143"/>
      <c r="E11" s="144"/>
      <c r="F11" s="145"/>
      <c r="G11" s="142"/>
      <c r="H11" s="143"/>
      <c r="I11" s="144"/>
      <c r="J11" s="145"/>
      <c r="K11" s="142"/>
      <c r="L11" s="143"/>
      <c r="M11" s="144"/>
      <c r="N11" s="145"/>
      <c r="O11" s="142"/>
      <c r="P11" s="143"/>
      <c r="Q11" s="144"/>
      <c r="R11" s="145"/>
      <c r="S11" s="142"/>
      <c r="T11" s="143"/>
      <c r="U11" s="144"/>
      <c r="V11" s="145"/>
      <c r="W11" s="146"/>
      <c r="X11" s="143"/>
      <c r="Y11" s="145"/>
      <c r="Z11" s="146"/>
      <c r="AA11" s="143"/>
      <c r="AB11" s="145"/>
      <c r="AC11" s="146"/>
      <c r="AD11" s="143"/>
      <c r="AE11" s="144"/>
      <c r="AF11" s="147"/>
      <c r="AG11" s="144"/>
      <c r="AH11" s="148"/>
      <c r="AI11" s="149"/>
      <c r="AJ11" s="150"/>
      <c r="AK11" s="144"/>
      <c r="AL11" s="148"/>
      <c r="AM11" s="150"/>
      <c r="AN11" s="128"/>
    </row>
    <row r="12" spans="1:40" ht="15.75" thickBot="1" x14ac:dyDescent="0.3">
      <c r="A12" s="140"/>
      <c r="B12" s="141" t="s">
        <v>161</v>
      </c>
      <c r="C12" s="142"/>
      <c r="D12" s="143"/>
      <c r="E12" s="144"/>
      <c r="F12" s="145"/>
      <c r="G12" s="142"/>
      <c r="H12" s="143"/>
      <c r="I12" s="144"/>
      <c r="J12" s="145"/>
      <c r="K12" s="142"/>
      <c r="L12" s="143"/>
      <c r="M12" s="144"/>
      <c r="N12" s="145"/>
      <c r="O12" s="142"/>
      <c r="P12" s="143"/>
      <c r="Q12" s="144"/>
      <c r="R12" s="145"/>
      <c r="S12" s="142"/>
      <c r="T12" s="143"/>
      <c r="U12" s="144"/>
      <c r="V12" s="145"/>
      <c r="W12" s="146"/>
      <c r="X12" s="143"/>
      <c r="Y12" s="145"/>
      <c r="Z12" s="146"/>
      <c r="AA12" s="143"/>
      <c r="AB12" s="145"/>
      <c r="AC12" s="146"/>
      <c r="AD12" s="143"/>
      <c r="AE12" s="144"/>
      <c r="AF12" s="147"/>
      <c r="AG12" s="144"/>
      <c r="AH12" s="148"/>
      <c r="AI12" s="149"/>
      <c r="AJ12" s="150"/>
      <c r="AK12" s="144"/>
      <c r="AL12" s="148"/>
      <c r="AM12" s="150"/>
      <c r="AN12" s="128"/>
    </row>
    <row r="13" spans="1:40" ht="15.75" thickBot="1" x14ac:dyDescent="0.3">
      <c r="A13" s="151"/>
      <c r="B13" s="141" t="s">
        <v>161</v>
      </c>
      <c r="C13" s="142"/>
      <c r="D13" s="143"/>
      <c r="E13" s="144"/>
      <c r="F13" s="145"/>
      <c r="G13" s="142"/>
      <c r="H13" s="143"/>
      <c r="I13" s="144"/>
      <c r="J13" s="145"/>
      <c r="K13" s="142"/>
      <c r="L13" s="143"/>
      <c r="M13" s="144"/>
      <c r="N13" s="145"/>
      <c r="O13" s="142"/>
      <c r="P13" s="143"/>
      <c r="Q13" s="144"/>
      <c r="R13" s="145"/>
      <c r="S13" s="142"/>
      <c r="T13" s="143"/>
      <c r="U13" s="144"/>
      <c r="V13" s="145"/>
      <c r="W13" s="146"/>
      <c r="X13" s="143"/>
      <c r="Y13" s="145"/>
      <c r="Z13" s="146"/>
      <c r="AA13" s="143"/>
      <c r="AB13" s="145"/>
      <c r="AC13" s="146"/>
      <c r="AD13" s="143"/>
      <c r="AE13" s="144"/>
      <c r="AF13" s="152"/>
      <c r="AG13" s="144"/>
      <c r="AH13" s="153"/>
      <c r="AI13" s="154"/>
      <c r="AJ13" s="155"/>
      <c r="AK13" s="144"/>
      <c r="AL13" s="153"/>
      <c r="AM13" s="155"/>
      <c r="AN13" s="128"/>
    </row>
    <row r="14" spans="1:40" x14ac:dyDescent="0.25">
      <c r="A14" s="156"/>
      <c r="B14" s="144"/>
      <c r="C14" s="133"/>
      <c r="D14" s="133"/>
      <c r="E14" s="144"/>
      <c r="F14" s="133"/>
      <c r="G14" s="133"/>
      <c r="H14" s="133"/>
      <c r="I14" s="144"/>
      <c r="J14" s="133"/>
      <c r="K14" s="133"/>
      <c r="L14" s="133"/>
      <c r="M14" s="144"/>
      <c r="N14" s="133"/>
      <c r="O14" s="133"/>
      <c r="P14" s="133"/>
      <c r="Q14" s="128"/>
      <c r="R14" s="133"/>
      <c r="S14" s="133"/>
      <c r="T14" s="133"/>
      <c r="U14" s="133"/>
      <c r="V14" s="133"/>
      <c r="W14" s="133"/>
      <c r="X14" s="133"/>
      <c r="Y14" s="133"/>
      <c r="Z14" s="133"/>
      <c r="AA14" s="133"/>
      <c r="AB14" s="133"/>
      <c r="AC14" s="133"/>
      <c r="AD14" s="133"/>
      <c r="AE14" s="128"/>
      <c r="AF14" s="128"/>
      <c r="AG14" s="128"/>
      <c r="AH14" s="157"/>
      <c r="AI14" s="157"/>
      <c r="AJ14" s="157"/>
      <c r="AK14" s="128"/>
      <c r="AL14" s="128"/>
      <c r="AM14" s="128"/>
      <c r="AN14" s="128"/>
    </row>
    <row r="15" spans="1:40" x14ac:dyDescent="0.25">
      <c r="A15" s="15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1:40" ht="15.75" thickBot="1" x14ac:dyDescent="0.3">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1:40" ht="16.5" thickBot="1" x14ac:dyDescent="0.3">
      <c r="A17" s="221" t="s">
        <v>1</v>
      </c>
      <c r="B17" s="222"/>
      <c r="C17" s="222"/>
      <c r="D17" s="222"/>
      <c r="E17" s="222"/>
      <c r="F17" s="222"/>
      <c r="G17" s="222"/>
      <c r="H17" s="222"/>
      <c r="I17" s="223"/>
      <c r="J17" s="127"/>
      <c r="K17" s="221" t="s">
        <v>10</v>
      </c>
      <c r="L17" s="222"/>
      <c r="M17" s="222"/>
      <c r="N17" s="222"/>
      <c r="O17" s="222"/>
      <c r="P17" s="223"/>
      <c r="Q17" s="127"/>
      <c r="R17" s="128"/>
      <c r="S17" s="224" t="s">
        <v>117</v>
      </c>
      <c r="T17" s="225"/>
      <c r="U17" s="225"/>
      <c r="V17" s="225"/>
      <c r="W17" s="225"/>
      <c r="X17" s="225"/>
      <c r="Y17" s="225"/>
      <c r="Z17" s="225"/>
      <c r="AA17" s="225"/>
      <c r="AB17" s="225"/>
      <c r="AC17" s="225"/>
      <c r="AD17" s="226"/>
      <c r="AE17" s="128"/>
      <c r="AF17" s="220"/>
      <c r="AG17" s="220"/>
      <c r="AH17" s="220"/>
      <c r="AI17" s="220"/>
      <c r="AJ17" s="220"/>
      <c r="AK17" s="220"/>
      <c r="AL17" s="220"/>
      <c r="AM17" s="128"/>
      <c r="AN17" s="128"/>
    </row>
    <row r="18" spans="1:40" ht="15.75" thickBot="1" x14ac:dyDescent="0.3">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1:40" ht="15.75" thickBot="1" x14ac:dyDescent="0.3">
      <c r="A19" s="128"/>
      <c r="B19" s="227" t="s">
        <v>143</v>
      </c>
      <c r="C19" s="228"/>
      <c r="D19" s="229"/>
      <c r="E19" s="128"/>
      <c r="F19" s="227" t="s">
        <v>144</v>
      </c>
      <c r="G19" s="228"/>
      <c r="H19" s="229"/>
      <c r="I19" s="128"/>
      <c r="J19" s="227" t="s">
        <v>145</v>
      </c>
      <c r="K19" s="228"/>
      <c r="L19" s="229"/>
      <c r="M19" s="128"/>
      <c r="N19" s="227" t="s">
        <v>146</v>
      </c>
      <c r="O19" s="228"/>
      <c r="P19" s="229"/>
      <c r="Q19" s="128"/>
      <c r="R19" s="227" t="s">
        <v>147</v>
      </c>
      <c r="S19" s="228"/>
      <c r="T19" s="229"/>
      <c r="U19" s="128"/>
      <c r="V19" s="227" t="s">
        <v>148</v>
      </c>
      <c r="W19" s="228"/>
      <c r="X19" s="229"/>
      <c r="Y19" s="227" t="s">
        <v>149</v>
      </c>
      <c r="Z19" s="228"/>
      <c r="AA19" s="229"/>
      <c r="AB19" s="227" t="s">
        <v>150</v>
      </c>
      <c r="AC19" s="228"/>
      <c r="AD19" s="229"/>
      <c r="AE19" s="128"/>
      <c r="AF19" s="128"/>
      <c r="AG19" s="128"/>
      <c r="AH19" s="128"/>
      <c r="AI19" s="128"/>
      <c r="AJ19" s="128"/>
      <c r="AK19" s="128"/>
      <c r="AL19" s="128"/>
      <c r="AM19" s="128"/>
      <c r="AN19" s="128"/>
    </row>
    <row r="20" spans="1:40" ht="15.75" thickBot="1" x14ac:dyDescent="0.3">
      <c r="A20" s="129" t="s">
        <v>58</v>
      </c>
      <c r="B20" s="130" t="s">
        <v>151</v>
      </c>
      <c r="C20" s="131" t="s">
        <v>152</v>
      </c>
      <c r="D20" s="132" t="s">
        <v>153</v>
      </c>
      <c r="E20" s="133"/>
      <c r="F20" s="130" t="s">
        <v>151</v>
      </c>
      <c r="G20" s="131" t="s">
        <v>152</v>
      </c>
      <c r="H20" s="132" t="s">
        <v>153</v>
      </c>
      <c r="I20" s="133"/>
      <c r="J20" s="130" t="s">
        <v>151</v>
      </c>
      <c r="K20" s="131" t="s">
        <v>152</v>
      </c>
      <c r="L20" s="132" t="s">
        <v>153</v>
      </c>
      <c r="M20" s="133"/>
      <c r="N20" s="130" t="s">
        <v>151</v>
      </c>
      <c r="O20" s="131" t="s">
        <v>152</v>
      </c>
      <c r="P20" s="132" t="s">
        <v>153</v>
      </c>
      <c r="Q20" s="133"/>
      <c r="R20" s="130" t="s">
        <v>151</v>
      </c>
      <c r="S20" s="131" t="s">
        <v>152</v>
      </c>
      <c r="T20" s="132" t="s">
        <v>153</v>
      </c>
      <c r="U20" s="133"/>
      <c r="V20" s="130" t="s">
        <v>106</v>
      </c>
      <c r="W20" s="134" t="s">
        <v>154</v>
      </c>
      <c r="X20" s="132" t="s">
        <v>153</v>
      </c>
      <c r="Y20" s="130" t="s">
        <v>106</v>
      </c>
      <c r="Z20" s="134" t="s">
        <v>154</v>
      </c>
      <c r="AA20" s="132" t="s">
        <v>153</v>
      </c>
      <c r="AB20" s="130" t="s">
        <v>106</v>
      </c>
      <c r="AC20" s="134" t="s">
        <v>154</v>
      </c>
      <c r="AD20" s="132" t="s">
        <v>153</v>
      </c>
      <c r="AE20" s="133"/>
      <c r="AF20" s="135" t="s">
        <v>155</v>
      </c>
      <c r="AG20" s="136"/>
      <c r="AH20" s="137" t="s">
        <v>156</v>
      </c>
      <c r="AI20" s="138" t="s">
        <v>157</v>
      </c>
      <c r="AJ20" s="139" t="s">
        <v>158</v>
      </c>
      <c r="AK20" s="136"/>
      <c r="AL20" s="137" t="s">
        <v>159</v>
      </c>
      <c r="AM20" s="139" t="s">
        <v>160</v>
      </c>
      <c r="AN20" s="128"/>
    </row>
    <row r="21" spans="1:40" ht="15.75" thickBot="1" x14ac:dyDescent="0.3">
      <c r="A21" s="159"/>
      <c r="B21" s="141" t="s">
        <v>161</v>
      </c>
      <c r="C21" s="160"/>
      <c r="D21" s="161"/>
      <c r="E21" s="128"/>
      <c r="F21" s="145"/>
      <c r="G21" s="160"/>
      <c r="H21" s="161"/>
      <c r="I21" s="128"/>
      <c r="J21" s="145"/>
      <c r="K21" s="160"/>
      <c r="L21" s="161"/>
      <c r="M21" s="128"/>
      <c r="N21" s="145"/>
      <c r="O21" s="160"/>
      <c r="P21" s="161"/>
      <c r="Q21" s="128"/>
      <c r="R21" s="145"/>
      <c r="S21" s="160"/>
      <c r="T21" s="161"/>
      <c r="U21" s="128"/>
      <c r="V21" s="162"/>
      <c r="W21" s="163"/>
      <c r="X21" s="161"/>
      <c r="Y21" s="162"/>
      <c r="Z21" s="163"/>
      <c r="AA21" s="161"/>
      <c r="AB21" s="162"/>
      <c r="AC21" s="163"/>
      <c r="AD21" s="161"/>
      <c r="AE21" s="128"/>
      <c r="AF21" s="164"/>
      <c r="AG21" s="128"/>
      <c r="AH21" s="165"/>
      <c r="AI21" s="166"/>
      <c r="AJ21" s="167"/>
      <c r="AK21" s="128"/>
      <c r="AL21" s="168"/>
      <c r="AM21" s="169"/>
      <c r="AN21" s="128"/>
    </row>
    <row r="22" spans="1:40" ht="15.75" thickBot="1" x14ac:dyDescent="0.3">
      <c r="A22" s="159"/>
      <c r="B22" s="141" t="s">
        <v>161</v>
      </c>
      <c r="C22" s="160"/>
      <c r="D22" s="161"/>
      <c r="E22" s="128"/>
      <c r="F22" s="145"/>
      <c r="G22" s="160"/>
      <c r="H22" s="161"/>
      <c r="I22" s="128"/>
      <c r="J22" s="145"/>
      <c r="K22" s="160"/>
      <c r="L22" s="161"/>
      <c r="M22" s="128"/>
      <c r="N22" s="145"/>
      <c r="O22" s="160"/>
      <c r="P22" s="161"/>
      <c r="Q22" s="128"/>
      <c r="R22" s="145"/>
      <c r="S22" s="160"/>
      <c r="T22" s="161"/>
      <c r="U22" s="128"/>
      <c r="V22" s="162"/>
      <c r="W22" s="163"/>
      <c r="X22" s="161"/>
      <c r="Y22" s="162"/>
      <c r="Z22" s="163"/>
      <c r="AA22" s="161"/>
      <c r="AB22" s="162"/>
      <c r="AC22" s="163"/>
      <c r="AD22" s="161"/>
      <c r="AE22" s="128"/>
      <c r="AF22" s="164"/>
      <c r="AG22" s="128"/>
      <c r="AH22" s="165"/>
      <c r="AI22" s="166"/>
      <c r="AJ22" s="167"/>
      <c r="AK22" s="128"/>
      <c r="AL22" s="168"/>
      <c r="AM22" s="169"/>
      <c r="AN22" s="128"/>
    </row>
    <row r="23" spans="1:40" ht="15.75" thickBot="1" x14ac:dyDescent="0.3">
      <c r="A23" s="159"/>
      <c r="B23" s="141" t="s">
        <v>161</v>
      </c>
      <c r="C23" s="160"/>
      <c r="D23" s="161"/>
      <c r="E23" s="128"/>
      <c r="F23" s="145"/>
      <c r="G23" s="160"/>
      <c r="H23" s="161"/>
      <c r="I23" s="128"/>
      <c r="J23" s="145"/>
      <c r="K23" s="160"/>
      <c r="L23" s="161"/>
      <c r="M23" s="128"/>
      <c r="N23" s="145"/>
      <c r="O23" s="160"/>
      <c r="P23" s="161"/>
      <c r="Q23" s="128"/>
      <c r="R23" s="145"/>
      <c r="S23" s="160"/>
      <c r="T23" s="161"/>
      <c r="U23" s="128"/>
      <c r="V23" s="162"/>
      <c r="W23" s="163"/>
      <c r="X23" s="161"/>
      <c r="Y23" s="162"/>
      <c r="Z23" s="163"/>
      <c r="AA23" s="161"/>
      <c r="AB23" s="162"/>
      <c r="AC23" s="163"/>
      <c r="AD23" s="161"/>
      <c r="AE23" s="128"/>
      <c r="AF23" s="164"/>
      <c r="AG23" s="128"/>
      <c r="AH23" s="165"/>
      <c r="AI23" s="166"/>
      <c r="AJ23" s="167"/>
      <c r="AK23" s="128"/>
      <c r="AL23" s="168"/>
      <c r="AM23" s="169"/>
      <c r="AN23" s="128"/>
    </row>
    <row r="24" spans="1:40" ht="15.75" thickBot="1" x14ac:dyDescent="0.3">
      <c r="A24" s="159"/>
      <c r="B24" s="141" t="s">
        <v>161</v>
      </c>
      <c r="C24" s="160"/>
      <c r="D24" s="161"/>
      <c r="E24" s="128"/>
      <c r="F24" s="145"/>
      <c r="G24" s="160"/>
      <c r="H24" s="161"/>
      <c r="I24" s="128"/>
      <c r="J24" s="145"/>
      <c r="K24" s="160"/>
      <c r="L24" s="161"/>
      <c r="M24" s="128"/>
      <c r="N24" s="145"/>
      <c r="O24" s="160"/>
      <c r="P24" s="161"/>
      <c r="Q24" s="128"/>
      <c r="R24" s="145"/>
      <c r="S24" s="160"/>
      <c r="T24" s="161"/>
      <c r="U24" s="128"/>
      <c r="V24" s="162"/>
      <c r="W24" s="163"/>
      <c r="X24" s="161"/>
      <c r="Y24" s="162"/>
      <c r="Z24" s="163"/>
      <c r="AA24" s="161"/>
      <c r="AB24" s="162"/>
      <c r="AC24" s="163"/>
      <c r="AD24" s="161"/>
      <c r="AE24" s="128"/>
      <c r="AF24" s="164"/>
      <c r="AG24" s="128"/>
      <c r="AH24" s="165"/>
      <c r="AI24" s="166"/>
      <c r="AJ24" s="167"/>
      <c r="AK24" s="128"/>
      <c r="AL24" s="168"/>
      <c r="AM24" s="169"/>
      <c r="AN24" s="128"/>
    </row>
    <row r="25" spans="1:40" ht="15.75" thickBot="1" x14ac:dyDescent="0.3">
      <c r="A25" s="159"/>
      <c r="B25" s="141" t="s">
        <v>161</v>
      </c>
      <c r="C25" s="160"/>
      <c r="D25" s="161"/>
      <c r="E25" s="128"/>
      <c r="F25" s="145"/>
      <c r="G25" s="160"/>
      <c r="H25" s="161"/>
      <c r="I25" s="128"/>
      <c r="J25" s="145"/>
      <c r="K25" s="160"/>
      <c r="L25" s="161"/>
      <c r="M25" s="128"/>
      <c r="N25" s="145"/>
      <c r="O25" s="160"/>
      <c r="P25" s="161"/>
      <c r="Q25" s="128"/>
      <c r="R25" s="145"/>
      <c r="S25" s="160"/>
      <c r="T25" s="161"/>
      <c r="U25" s="128"/>
      <c r="V25" s="162"/>
      <c r="W25" s="163"/>
      <c r="X25" s="161"/>
      <c r="Y25" s="162"/>
      <c r="Z25" s="163"/>
      <c r="AA25" s="161"/>
      <c r="AB25" s="162"/>
      <c r="AC25" s="163"/>
      <c r="AD25" s="161"/>
      <c r="AE25" s="128"/>
      <c r="AF25" s="164"/>
      <c r="AG25" s="128"/>
      <c r="AH25" s="165"/>
      <c r="AI25" s="166"/>
      <c r="AJ25" s="167"/>
      <c r="AK25" s="128"/>
      <c r="AL25" s="168"/>
      <c r="AM25" s="169"/>
      <c r="AN25" s="128"/>
    </row>
    <row r="26" spans="1:40" ht="15.75" thickBot="1" x14ac:dyDescent="0.3">
      <c r="A26" s="159"/>
      <c r="B26" s="141" t="s">
        <v>161</v>
      </c>
      <c r="C26" s="160"/>
      <c r="D26" s="161"/>
      <c r="E26" s="128"/>
      <c r="F26" s="145"/>
      <c r="G26" s="160"/>
      <c r="H26" s="161"/>
      <c r="I26" s="128"/>
      <c r="J26" s="145"/>
      <c r="K26" s="160"/>
      <c r="L26" s="161"/>
      <c r="M26" s="128"/>
      <c r="N26" s="145"/>
      <c r="O26" s="160"/>
      <c r="P26" s="161"/>
      <c r="Q26" s="128"/>
      <c r="R26" s="145"/>
      <c r="S26" s="160"/>
      <c r="T26" s="161"/>
      <c r="U26" s="128"/>
      <c r="V26" s="162"/>
      <c r="W26" s="163"/>
      <c r="X26" s="161"/>
      <c r="Y26" s="162"/>
      <c r="Z26" s="163"/>
      <c r="AA26" s="161"/>
      <c r="AB26" s="162"/>
      <c r="AC26" s="163"/>
      <c r="AD26" s="161"/>
      <c r="AE26" s="128"/>
      <c r="AF26" s="164"/>
      <c r="AG26" s="128"/>
      <c r="AH26" s="165"/>
      <c r="AI26" s="166"/>
      <c r="AJ26" s="167"/>
      <c r="AK26" s="128"/>
      <c r="AL26" s="168"/>
      <c r="AM26" s="169"/>
      <c r="AN26" s="128"/>
    </row>
    <row r="27" spans="1:40" ht="15.75" thickBot="1" x14ac:dyDescent="0.3">
      <c r="A27" s="159"/>
      <c r="B27" s="141" t="s">
        <v>161</v>
      </c>
      <c r="C27" s="160"/>
      <c r="D27" s="161"/>
      <c r="E27" s="128"/>
      <c r="F27" s="145"/>
      <c r="G27" s="160"/>
      <c r="H27" s="161"/>
      <c r="I27" s="128"/>
      <c r="J27" s="145"/>
      <c r="K27" s="160"/>
      <c r="L27" s="161"/>
      <c r="M27" s="128"/>
      <c r="N27" s="145"/>
      <c r="O27" s="160"/>
      <c r="P27" s="161"/>
      <c r="Q27" s="128"/>
      <c r="R27" s="145"/>
      <c r="S27" s="160"/>
      <c r="T27" s="161"/>
      <c r="U27" s="128"/>
      <c r="V27" s="162"/>
      <c r="W27" s="163"/>
      <c r="X27" s="161"/>
      <c r="Y27" s="162"/>
      <c r="Z27" s="163"/>
      <c r="AA27" s="161"/>
      <c r="AB27" s="162"/>
      <c r="AC27" s="163"/>
      <c r="AD27" s="161"/>
      <c r="AE27" s="128"/>
      <c r="AF27" s="164"/>
      <c r="AG27" s="128"/>
      <c r="AH27" s="165"/>
      <c r="AI27" s="166"/>
      <c r="AJ27" s="167"/>
      <c r="AK27" s="128"/>
      <c r="AL27" s="168"/>
      <c r="AM27" s="169"/>
      <c r="AN27" s="128"/>
    </row>
    <row r="28" spans="1:40" ht="15.75" thickBot="1" x14ac:dyDescent="0.3">
      <c r="A28" s="159"/>
      <c r="B28" s="141" t="s">
        <v>161</v>
      </c>
      <c r="C28" s="160"/>
      <c r="D28" s="161"/>
      <c r="E28" s="128"/>
      <c r="F28" s="145"/>
      <c r="G28" s="160"/>
      <c r="H28" s="161"/>
      <c r="I28" s="128"/>
      <c r="J28" s="145"/>
      <c r="K28" s="160"/>
      <c r="L28" s="161"/>
      <c r="M28" s="128"/>
      <c r="N28" s="145"/>
      <c r="O28" s="160"/>
      <c r="P28" s="161"/>
      <c r="Q28" s="128"/>
      <c r="R28" s="145"/>
      <c r="S28" s="160"/>
      <c r="T28" s="161"/>
      <c r="U28" s="128"/>
      <c r="V28" s="162"/>
      <c r="W28" s="163"/>
      <c r="X28" s="161"/>
      <c r="Y28" s="162"/>
      <c r="Z28" s="163"/>
      <c r="AA28" s="161"/>
      <c r="AB28" s="162"/>
      <c r="AC28" s="163"/>
      <c r="AD28" s="161"/>
      <c r="AE28" s="128"/>
      <c r="AF28" s="164"/>
      <c r="AG28" s="128"/>
      <c r="AH28" s="165"/>
      <c r="AI28" s="166"/>
      <c r="AJ28" s="167"/>
      <c r="AK28" s="128"/>
      <c r="AL28" s="168"/>
      <c r="AM28" s="169"/>
      <c r="AN28" s="128"/>
    </row>
    <row r="29" spans="1:40" ht="15.75" thickBot="1" x14ac:dyDescent="0.3">
      <c r="A29" s="170"/>
      <c r="B29" s="141" t="s">
        <v>161</v>
      </c>
      <c r="C29" s="160"/>
      <c r="D29" s="161"/>
      <c r="E29" s="128"/>
      <c r="F29" s="145"/>
      <c r="G29" s="160"/>
      <c r="H29" s="161"/>
      <c r="I29" s="128"/>
      <c r="J29" s="145"/>
      <c r="K29" s="160"/>
      <c r="L29" s="161"/>
      <c r="M29" s="128"/>
      <c r="N29" s="145"/>
      <c r="O29" s="160"/>
      <c r="P29" s="161"/>
      <c r="Q29" s="128"/>
      <c r="R29" s="145"/>
      <c r="S29" s="160"/>
      <c r="T29" s="161"/>
      <c r="U29" s="128"/>
      <c r="V29" s="162"/>
      <c r="W29" s="163"/>
      <c r="X29" s="161"/>
      <c r="Y29" s="162"/>
      <c r="Z29" s="163"/>
      <c r="AA29" s="161"/>
      <c r="AB29" s="162"/>
      <c r="AC29" s="163"/>
      <c r="AD29" s="161"/>
      <c r="AE29" s="128"/>
      <c r="AF29" s="171"/>
      <c r="AG29" s="128"/>
      <c r="AH29" s="172"/>
      <c r="AI29" s="173"/>
      <c r="AJ29" s="174"/>
      <c r="AK29" s="128"/>
      <c r="AL29" s="175"/>
      <c r="AM29" s="176"/>
      <c r="AN29" s="128"/>
    </row>
  </sheetData>
  <mergeCells count="24">
    <mergeCell ref="Y19:AA19"/>
    <mergeCell ref="AB19:AD19"/>
    <mergeCell ref="B19:D19"/>
    <mergeCell ref="F19:H19"/>
    <mergeCell ref="J19:L19"/>
    <mergeCell ref="N19:P19"/>
    <mergeCell ref="R19:T19"/>
    <mergeCell ref="V19:X19"/>
    <mergeCell ref="AF17:AL17"/>
    <mergeCell ref="A1:I1"/>
    <mergeCell ref="K1:P1"/>
    <mergeCell ref="S1:AD1"/>
    <mergeCell ref="AF1:AL1"/>
    <mergeCell ref="B3:D3"/>
    <mergeCell ref="F3:H3"/>
    <mergeCell ref="J3:L3"/>
    <mergeCell ref="N3:P3"/>
    <mergeCell ref="R3:T3"/>
    <mergeCell ref="V3:X3"/>
    <mergeCell ref="Y3:AA3"/>
    <mergeCell ref="AB3:AD3"/>
    <mergeCell ref="A17:I17"/>
    <mergeCell ref="K17:P17"/>
    <mergeCell ref="S17:AD1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B8750-68C3-408B-8BD0-4520536E05B2}">
  <dimension ref="A1:Y2778"/>
  <sheetViews>
    <sheetView zoomScale="120" zoomScaleNormal="120" workbookViewId="0">
      <selection activeCell="F22" sqref="F22"/>
    </sheetView>
  </sheetViews>
  <sheetFormatPr defaultColWidth="8.7109375" defaultRowHeight="15" x14ac:dyDescent="0.25"/>
  <cols>
    <col min="10" max="10" width="10.28515625" customWidth="1"/>
  </cols>
  <sheetData>
    <row r="1" spans="1:25" ht="21" x14ac:dyDescent="0.35">
      <c r="A1" s="32">
        <v>1</v>
      </c>
      <c r="B1" s="32">
        <v>2</v>
      </c>
      <c r="C1" s="32" t="s">
        <v>21</v>
      </c>
      <c r="E1" s="32">
        <v>1</v>
      </c>
      <c r="F1" s="32">
        <v>2</v>
      </c>
      <c r="G1" s="32" t="s">
        <v>162</v>
      </c>
      <c r="J1" s="39" t="s">
        <v>163</v>
      </c>
      <c r="K1" s="39"/>
      <c r="V1" s="41">
        <v>1</v>
      </c>
      <c r="W1" s="41">
        <v>2</v>
      </c>
      <c r="X1" s="41" t="s">
        <v>21</v>
      </c>
      <c r="Y1" s="41" t="s">
        <v>164</v>
      </c>
    </row>
    <row r="2" spans="1:25" x14ac:dyDescent="0.25">
      <c r="A2" s="13">
        <v>0</v>
      </c>
      <c r="B2" s="13">
        <v>0.01</v>
      </c>
      <c r="C2" s="13">
        <v>0</v>
      </c>
      <c r="E2" s="13">
        <v>0</v>
      </c>
      <c r="F2" s="13">
        <v>0.1</v>
      </c>
      <c r="G2" s="13">
        <v>4</v>
      </c>
      <c r="J2" s="54" t="s">
        <v>27</v>
      </c>
      <c r="K2" s="54" t="s">
        <v>165</v>
      </c>
      <c r="L2" s="54" t="s">
        <v>166</v>
      </c>
      <c r="M2" s="54" t="s">
        <v>167</v>
      </c>
      <c r="N2" s="54" t="s">
        <v>166</v>
      </c>
      <c r="O2" s="54" t="s">
        <v>167</v>
      </c>
      <c r="P2" s="54" t="s">
        <v>115</v>
      </c>
      <c r="Q2" s="54" t="s">
        <v>168</v>
      </c>
      <c r="R2" s="54" t="s">
        <v>169</v>
      </c>
      <c r="S2" s="54" t="s">
        <v>15</v>
      </c>
      <c r="V2">
        <v>0</v>
      </c>
      <c r="W2">
        <v>91</v>
      </c>
      <c r="X2">
        <v>2.92</v>
      </c>
      <c r="Y2" t="s">
        <v>170</v>
      </c>
    </row>
    <row r="3" spans="1:25" x14ac:dyDescent="0.25">
      <c r="A3" s="13">
        <v>0.02</v>
      </c>
      <c r="B3" s="13">
        <v>0.89999999999999991</v>
      </c>
      <c r="C3" s="13">
        <v>1.04</v>
      </c>
      <c r="E3" s="13">
        <v>0.1</v>
      </c>
      <c r="F3" s="13">
        <v>0.99</v>
      </c>
      <c r="G3" s="13">
        <v>3</v>
      </c>
      <c r="J3" s="13">
        <v>186</v>
      </c>
      <c r="K3" s="56">
        <f>J3/SUM($J$3:$J$6)</f>
        <v>9.2721834496510475E-2</v>
      </c>
      <c r="L3" s="7">
        <v>50</v>
      </c>
      <c r="M3" s="7">
        <v>100</v>
      </c>
      <c r="N3" s="7">
        <f>L3*0.9</f>
        <v>45</v>
      </c>
      <c r="O3" s="7">
        <f>M3*0.9</f>
        <v>90</v>
      </c>
      <c r="P3" s="7">
        <v>77</v>
      </c>
      <c r="Q3" s="7">
        <v>18.899999999999999</v>
      </c>
      <c r="R3" s="7">
        <f>Q3*0.3</f>
        <v>5.669999999999999</v>
      </c>
      <c r="S3" s="55">
        <f>R3/P3</f>
        <v>7.3636363636363625E-2</v>
      </c>
      <c r="V3">
        <v>91.01</v>
      </c>
      <c r="W3">
        <v>92</v>
      </c>
      <c r="X3">
        <v>2.9235000000000002</v>
      </c>
      <c r="Y3" t="s">
        <v>170</v>
      </c>
    </row>
    <row r="4" spans="1:25" x14ac:dyDescent="0.25">
      <c r="A4" s="13">
        <v>0.91</v>
      </c>
      <c r="B4" s="13">
        <v>1.2</v>
      </c>
      <c r="C4" s="13">
        <v>1.1299999999999999</v>
      </c>
      <c r="E4" s="13">
        <v>1</v>
      </c>
      <c r="F4" s="13">
        <v>1.99</v>
      </c>
      <c r="G4" s="13">
        <v>2</v>
      </c>
      <c r="J4" s="13">
        <v>578</v>
      </c>
      <c r="K4" s="56">
        <f t="shared" ref="K4:K6" si="0">J4/SUM($J$3:$J$6)</f>
        <v>0.28813559322033899</v>
      </c>
      <c r="L4" s="7">
        <v>100</v>
      </c>
      <c r="M4" s="7">
        <v>150</v>
      </c>
      <c r="N4" s="7">
        <f t="shared" ref="N4:N6" si="1">L4*0.9</f>
        <v>90</v>
      </c>
      <c r="O4" s="7">
        <f t="shared" ref="O4:O6" si="2">M4*0.9</f>
        <v>135</v>
      </c>
      <c r="P4" s="7">
        <v>112</v>
      </c>
      <c r="Q4" s="7">
        <v>20</v>
      </c>
      <c r="R4" s="7">
        <f t="shared" ref="R4:R6" si="3">Q4*0.3</f>
        <v>6</v>
      </c>
      <c r="S4" s="55">
        <f t="shared" ref="S4:S6" si="4">R4/P4</f>
        <v>5.3571428571428568E-2</v>
      </c>
      <c r="V4">
        <v>92.01</v>
      </c>
      <c r="W4">
        <v>93</v>
      </c>
      <c r="X4">
        <v>2.927</v>
      </c>
      <c r="Y4" t="s">
        <v>170</v>
      </c>
    </row>
    <row r="5" spans="1:25" x14ac:dyDescent="0.25">
      <c r="A5" s="13">
        <f>B4+0.01</f>
        <v>1.21</v>
      </c>
      <c r="B5" s="13">
        <v>1.5</v>
      </c>
      <c r="C5" s="13">
        <v>1.23</v>
      </c>
      <c r="E5" s="13">
        <v>2</v>
      </c>
      <c r="F5" s="13">
        <v>2.99</v>
      </c>
      <c r="G5" s="13">
        <v>1</v>
      </c>
      <c r="J5" s="13">
        <v>827</v>
      </c>
      <c r="K5" s="56">
        <f t="shared" si="0"/>
        <v>0.4122632103688933</v>
      </c>
      <c r="L5" s="7">
        <v>150</v>
      </c>
      <c r="M5" s="7">
        <v>200</v>
      </c>
      <c r="N5" s="7">
        <f t="shared" si="1"/>
        <v>135</v>
      </c>
      <c r="O5" s="7">
        <f t="shared" si="2"/>
        <v>180</v>
      </c>
      <c r="P5" s="7">
        <v>158</v>
      </c>
      <c r="Q5" s="7">
        <v>26.9</v>
      </c>
      <c r="R5" s="7">
        <f t="shared" si="3"/>
        <v>8.0699999999999985</v>
      </c>
      <c r="S5" s="55">
        <f t="shared" si="4"/>
        <v>5.1075949367088598E-2</v>
      </c>
      <c r="V5">
        <v>93.01</v>
      </c>
      <c r="W5">
        <v>94</v>
      </c>
      <c r="X5">
        <v>2.9304999999999999</v>
      </c>
      <c r="Y5" t="s">
        <v>170</v>
      </c>
    </row>
    <row r="6" spans="1:25" x14ac:dyDescent="0.25">
      <c r="A6" s="13">
        <f t="shared" ref="A6:A16" si="5">B5+0.01</f>
        <v>1.51</v>
      </c>
      <c r="B6" s="13">
        <v>1.7999999999999998</v>
      </c>
      <c r="C6" s="13">
        <v>1.34</v>
      </c>
      <c r="E6" s="13">
        <v>3</v>
      </c>
      <c r="F6" s="13">
        <v>20</v>
      </c>
      <c r="G6" s="13">
        <v>0</v>
      </c>
      <c r="J6" s="13">
        <v>415</v>
      </c>
      <c r="K6" s="56">
        <f t="shared" si="0"/>
        <v>0.20687936191425724</v>
      </c>
      <c r="L6" s="7">
        <v>200</v>
      </c>
      <c r="M6" s="7"/>
      <c r="N6" s="7">
        <f t="shared" si="1"/>
        <v>180</v>
      </c>
      <c r="O6" s="7">
        <f t="shared" si="2"/>
        <v>0</v>
      </c>
      <c r="P6" s="7">
        <v>210</v>
      </c>
      <c r="Q6" s="7">
        <v>41.8</v>
      </c>
      <c r="R6" s="7">
        <f t="shared" si="3"/>
        <v>12.54</v>
      </c>
      <c r="S6" s="55">
        <f t="shared" si="4"/>
        <v>5.9714285714285713E-2</v>
      </c>
      <c r="V6">
        <v>94.01</v>
      </c>
      <c r="W6">
        <v>95</v>
      </c>
      <c r="X6">
        <v>2.9340000000000002</v>
      </c>
      <c r="Y6" t="s">
        <v>170</v>
      </c>
    </row>
    <row r="7" spans="1:25" x14ac:dyDescent="0.25">
      <c r="A7" s="13">
        <f t="shared" si="5"/>
        <v>1.8099999999999998</v>
      </c>
      <c r="B7" s="13">
        <v>2.1</v>
      </c>
      <c r="C7" s="13">
        <v>1.42</v>
      </c>
      <c r="V7">
        <v>95.01</v>
      </c>
      <c r="W7">
        <v>96</v>
      </c>
      <c r="X7">
        <v>2.9375</v>
      </c>
      <c r="Y7" t="s">
        <v>170</v>
      </c>
    </row>
    <row r="8" spans="1:25" x14ac:dyDescent="0.25">
      <c r="A8" s="13">
        <f t="shared" si="5"/>
        <v>2.11</v>
      </c>
      <c r="B8" s="13">
        <v>2.4</v>
      </c>
      <c r="C8" s="13">
        <v>1.5</v>
      </c>
      <c r="V8">
        <v>96.01</v>
      </c>
      <c r="W8">
        <v>97</v>
      </c>
      <c r="X8">
        <v>2.9409999999999998</v>
      </c>
      <c r="Y8" t="s">
        <v>170</v>
      </c>
    </row>
    <row r="9" spans="1:25" x14ac:dyDescent="0.25">
      <c r="A9" s="13">
        <f t="shared" si="5"/>
        <v>2.4099999999999997</v>
      </c>
      <c r="B9" s="13">
        <v>2.6999999999999997</v>
      </c>
      <c r="C9" s="13">
        <v>1.56</v>
      </c>
      <c r="E9" t="s">
        <v>171</v>
      </c>
      <c r="V9">
        <v>97.01</v>
      </c>
      <c r="W9">
        <v>98</v>
      </c>
      <c r="X9">
        <v>2.9445000000000001</v>
      </c>
      <c r="Y9" t="s">
        <v>170</v>
      </c>
    </row>
    <row r="10" spans="1:25" x14ac:dyDescent="0.25">
      <c r="A10" s="13">
        <f t="shared" si="5"/>
        <v>2.7099999999999995</v>
      </c>
      <c r="B10" s="13">
        <v>3</v>
      </c>
      <c r="C10" s="13">
        <v>1.61</v>
      </c>
      <c r="E10" s="97">
        <v>1</v>
      </c>
      <c r="F10" s="97">
        <v>2</v>
      </c>
      <c r="G10" s="97" t="s">
        <v>162</v>
      </c>
      <c r="V10">
        <v>98.01</v>
      </c>
      <c r="W10">
        <v>99</v>
      </c>
      <c r="X10">
        <v>2.948</v>
      </c>
      <c r="Y10" t="s">
        <v>170</v>
      </c>
    </row>
    <row r="11" spans="1:25" x14ac:dyDescent="0.25">
      <c r="A11" s="13">
        <f t="shared" si="5"/>
        <v>3.01</v>
      </c>
      <c r="B11" s="13">
        <v>4.5</v>
      </c>
      <c r="C11" s="13">
        <v>1.78</v>
      </c>
      <c r="D11" t="s">
        <v>172</v>
      </c>
      <c r="E11" s="7">
        <v>0</v>
      </c>
      <c r="F11" s="13">
        <v>0.1</v>
      </c>
      <c r="G11" s="13">
        <v>6</v>
      </c>
      <c r="V11">
        <v>99.01</v>
      </c>
      <c r="W11">
        <v>100</v>
      </c>
      <c r="X11">
        <v>2.9514999999999998</v>
      </c>
      <c r="Y11" t="s">
        <v>170</v>
      </c>
    </row>
    <row r="12" spans="1:25" x14ac:dyDescent="0.25">
      <c r="A12" s="13">
        <f t="shared" si="5"/>
        <v>4.51</v>
      </c>
      <c r="B12" s="13">
        <v>6</v>
      </c>
      <c r="C12" s="13">
        <v>1.87</v>
      </c>
      <c r="D12" t="s">
        <v>173</v>
      </c>
      <c r="E12" s="7">
        <v>0.1</v>
      </c>
      <c r="F12" s="13">
        <v>1</v>
      </c>
      <c r="G12" s="13">
        <v>3</v>
      </c>
      <c r="V12">
        <v>100.01</v>
      </c>
      <c r="W12">
        <v>101</v>
      </c>
      <c r="X12">
        <v>2.9565000000000001</v>
      </c>
      <c r="Y12" t="s">
        <v>170</v>
      </c>
    </row>
    <row r="13" spans="1:25" x14ac:dyDescent="0.25">
      <c r="A13" s="13">
        <f t="shared" si="5"/>
        <v>6.01</v>
      </c>
      <c r="B13" s="13">
        <v>9</v>
      </c>
      <c r="C13" s="13">
        <v>1.98</v>
      </c>
      <c r="D13" t="s">
        <v>174</v>
      </c>
      <c r="E13" s="7">
        <v>1.1000000000000001</v>
      </c>
      <c r="F13" s="13">
        <v>2</v>
      </c>
      <c r="G13" s="13">
        <v>1</v>
      </c>
      <c r="V13">
        <v>101.01</v>
      </c>
      <c r="W13">
        <v>102</v>
      </c>
      <c r="X13">
        <v>2.9620000000000002</v>
      </c>
      <c r="Y13" t="s">
        <v>170</v>
      </c>
    </row>
    <row r="14" spans="1:25" x14ac:dyDescent="0.25">
      <c r="A14" s="13">
        <f t="shared" si="5"/>
        <v>9.01</v>
      </c>
      <c r="B14" s="13">
        <v>12</v>
      </c>
      <c r="C14" s="13">
        <v>2.06</v>
      </c>
      <c r="D14" t="s">
        <v>175</v>
      </c>
      <c r="E14" s="7">
        <v>2.1</v>
      </c>
      <c r="F14" s="13">
        <v>4</v>
      </c>
      <c r="G14" s="13">
        <v>0.5</v>
      </c>
      <c r="V14">
        <v>102.01</v>
      </c>
      <c r="W14">
        <v>103</v>
      </c>
      <c r="X14">
        <v>2.9655</v>
      </c>
      <c r="Y14" t="s">
        <v>170</v>
      </c>
    </row>
    <row r="15" spans="1:25" x14ac:dyDescent="0.25">
      <c r="A15" s="13">
        <f t="shared" si="5"/>
        <v>12.01</v>
      </c>
      <c r="B15" s="13">
        <v>15</v>
      </c>
      <c r="C15" s="13">
        <v>2.14</v>
      </c>
      <c r="E15" s="7">
        <v>4.01</v>
      </c>
      <c r="F15" s="13">
        <v>10</v>
      </c>
      <c r="G15" s="13">
        <v>0</v>
      </c>
      <c r="V15">
        <v>103.01</v>
      </c>
      <c r="W15">
        <v>104</v>
      </c>
      <c r="X15">
        <v>2.9689999999999999</v>
      </c>
      <c r="Y15" t="s">
        <v>170</v>
      </c>
    </row>
    <row r="16" spans="1:25" x14ac:dyDescent="0.25">
      <c r="A16" s="13">
        <f t="shared" si="5"/>
        <v>15.01</v>
      </c>
      <c r="B16" s="13">
        <v>18</v>
      </c>
      <c r="C16" s="13">
        <v>2.21</v>
      </c>
      <c r="V16">
        <v>104.01</v>
      </c>
      <c r="W16">
        <v>105</v>
      </c>
      <c r="X16">
        <v>2.9725000000000001</v>
      </c>
      <c r="Y16" t="s">
        <v>170</v>
      </c>
    </row>
    <row r="17" spans="1:25" x14ac:dyDescent="0.25">
      <c r="A17" s="40" t="s">
        <v>176</v>
      </c>
      <c r="V17">
        <v>105.01</v>
      </c>
      <c r="W17">
        <v>106</v>
      </c>
      <c r="X17">
        <v>2.976</v>
      </c>
      <c r="Y17" t="s">
        <v>170</v>
      </c>
    </row>
    <row r="18" spans="1:25" x14ac:dyDescent="0.25">
      <c r="V18">
        <v>106.01</v>
      </c>
      <c r="W18">
        <v>107</v>
      </c>
      <c r="X18">
        <v>2.9794999999999998</v>
      </c>
      <c r="Y18" t="s">
        <v>170</v>
      </c>
    </row>
    <row r="19" spans="1:25" x14ac:dyDescent="0.25">
      <c r="V19">
        <v>107.01</v>
      </c>
      <c r="W19">
        <v>108</v>
      </c>
      <c r="X19">
        <v>2.9830000000000001</v>
      </c>
      <c r="Y19" t="s">
        <v>170</v>
      </c>
    </row>
    <row r="20" spans="1:25" x14ac:dyDescent="0.25">
      <c r="V20">
        <v>108.01</v>
      </c>
      <c r="W20">
        <v>109</v>
      </c>
      <c r="X20">
        <v>2.9864999999999999</v>
      </c>
      <c r="Y20" t="s">
        <v>170</v>
      </c>
    </row>
    <row r="21" spans="1:25" x14ac:dyDescent="0.25">
      <c r="V21">
        <v>109.01</v>
      </c>
      <c r="W21">
        <v>110</v>
      </c>
      <c r="X21">
        <v>2.99</v>
      </c>
      <c r="Y21" t="s">
        <v>170</v>
      </c>
    </row>
    <row r="22" spans="1:25" x14ac:dyDescent="0.25">
      <c r="V22">
        <v>110.01</v>
      </c>
      <c r="W22">
        <v>111</v>
      </c>
      <c r="X22">
        <v>2.9889999999999999</v>
      </c>
      <c r="Y22" t="s">
        <v>170</v>
      </c>
    </row>
    <row r="23" spans="1:25" x14ac:dyDescent="0.25">
      <c r="V23">
        <v>111.01</v>
      </c>
      <c r="W23">
        <v>112</v>
      </c>
      <c r="X23">
        <v>2.988</v>
      </c>
      <c r="Y23" t="s">
        <v>170</v>
      </c>
    </row>
    <row r="24" spans="1:25" x14ac:dyDescent="0.25">
      <c r="V24">
        <v>112.01</v>
      </c>
      <c r="W24">
        <v>113</v>
      </c>
      <c r="X24">
        <v>2.9860000000000002</v>
      </c>
      <c r="Y24" t="s">
        <v>170</v>
      </c>
    </row>
    <row r="25" spans="1:25" x14ac:dyDescent="0.25">
      <c r="V25">
        <v>113.01</v>
      </c>
      <c r="W25">
        <v>114</v>
      </c>
      <c r="X25">
        <v>2.9849999999999999</v>
      </c>
      <c r="Y25" t="s">
        <v>170</v>
      </c>
    </row>
    <row r="26" spans="1:25" x14ac:dyDescent="0.25">
      <c r="V26">
        <v>114.01</v>
      </c>
      <c r="W26">
        <v>115</v>
      </c>
      <c r="X26">
        <v>2.984</v>
      </c>
      <c r="Y26" t="s">
        <v>170</v>
      </c>
    </row>
    <row r="27" spans="1:25" x14ac:dyDescent="0.25">
      <c r="V27">
        <v>115.01</v>
      </c>
      <c r="W27">
        <v>116</v>
      </c>
      <c r="X27">
        <v>2.9830000000000001</v>
      </c>
      <c r="Y27" t="s">
        <v>170</v>
      </c>
    </row>
    <row r="28" spans="1:25" x14ac:dyDescent="0.25">
      <c r="V28">
        <v>116.01</v>
      </c>
      <c r="W28">
        <v>117</v>
      </c>
      <c r="X28">
        <v>2.9820000000000002</v>
      </c>
      <c r="Y28" t="s">
        <v>170</v>
      </c>
    </row>
    <row r="29" spans="1:25" x14ac:dyDescent="0.25">
      <c r="V29">
        <v>117.01</v>
      </c>
      <c r="W29">
        <v>118</v>
      </c>
      <c r="X29">
        <v>2.9809999999999999</v>
      </c>
      <c r="Y29" t="s">
        <v>170</v>
      </c>
    </row>
    <row r="30" spans="1:25" x14ac:dyDescent="0.25">
      <c r="V30">
        <v>118.01</v>
      </c>
      <c r="W30">
        <v>119</v>
      </c>
      <c r="X30">
        <v>2.98</v>
      </c>
      <c r="Y30" t="s">
        <v>170</v>
      </c>
    </row>
    <row r="31" spans="1:25" x14ac:dyDescent="0.25">
      <c r="V31">
        <v>119.01</v>
      </c>
      <c r="W31">
        <v>120</v>
      </c>
      <c r="X31">
        <v>2.9790000000000001</v>
      </c>
      <c r="Y31" t="s">
        <v>170</v>
      </c>
    </row>
    <row r="32" spans="1:25" x14ac:dyDescent="0.25">
      <c r="V32">
        <v>120.01</v>
      </c>
      <c r="W32">
        <v>121</v>
      </c>
      <c r="X32">
        <v>2.9780000000000002</v>
      </c>
      <c r="Y32" t="s">
        <v>170</v>
      </c>
    </row>
    <row r="33" spans="22:25" x14ac:dyDescent="0.25">
      <c r="V33">
        <v>121.01</v>
      </c>
      <c r="W33">
        <v>122</v>
      </c>
      <c r="X33">
        <v>2.9769999999999999</v>
      </c>
      <c r="Y33" t="s">
        <v>170</v>
      </c>
    </row>
    <row r="34" spans="22:25" x14ac:dyDescent="0.25">
      <c r="V34">
        <v>122.01</v>
      </c>
      <c r="W34">
        <v>123</v>
      </c>
      <c r="X34">
        <v>2.9754999999999998</v>
      </c>
      <c r="Y34" t="s">
        <v>170</v>
      </c>
    </row>
    <row r="35" spans="22:25" x14ac:dyDescent="0.25">
      <c r="V35">
        <v>123.01</v>
      </c>
      <c r="W35">
        <v>124</v>
      </c>
      <c r="X35">
        <v>2.9740000000000002</v>
      </c>
      <c r="Y35" t="s">
        <v>170</v>
      </c>
    </row>
    <row r="36" spans="22:25" x14ac:dyDescent="0.25">
      <c r="V36">
        <v>124.01</v>
      </c>
      <c r="W36">
        <v>125</v>
      </c>
      <c r="X36">
        <v>2.9729999999999999</v>
      </c>
      <c r="Y36" t="s">
        <v>170</v>
      </c>
    </row>
    <row r="37" spans="22:25" x14ac:dyDescent="0.25">
      <c r="V37">
        <v>125.01</v>
      </c>
      <c r="W37">
        <v>126</v>
      </c>
      <c r="X37">
        <v>2.972</v>
      </c>
      <c r="Y37" t="s">
        <v>170</v>
      </c>
    </row>
    <row r="38" spans="22:25" x14ac:dyDescent="0.25">
      <c r="V38">
        <v>126.01</v>
      </c>
      <c r="W38">
        <v>127</v>
      </c>
      <c r="X38">
        <v>2.9710000000000001</v>
      </c>
      <c r="Y38" t="s">
        <v>170</v>
      </c>
    </row>
    <row r="39" spans="22:25" x14ac:dyDescent="0.25">
      <c r="V39">
        <v>127.01</v>
      </c>
      <c r="W39">
        <v>128</v>
      </c>
      <c r="X39">
        <v>2.97</v>
      </c>
      <c r="Y39" t="s">
        <v>170</v>
      </c>
    </row>
    <row r="40" spans="22:25" x14ac:dyDescent="0.25">
      <c r="V40">
        <v>128.01</v>
      </c>
      <c r="W40">
        <v>129</v>
      </c>
      <c r="X40">
        <v>2.9710000000000001</v>
      </c>
      <c r="Y40" t="s">
        <v>170</v>
      </c>
    </row>
    <row r="41" spans="22:25" x14ac:dyDescent="0.25">
      <c r="V41">
        <v>129.01</v>
      </c>
      <c r="W41">
        <v>130</v>
      </c>
      <c r="X41">
        <v>2.972</v>
      </c>
      <c r="Y41" t="s">
        <v>170</v>
      </c>
    </row>
    <row r="42" spans="22:25" x14ac:dyDescent="0.25">
      <c r="V42">
        <v>130.01</v>
      </c>
      <c r="W42">
        <v>131</v>
      </c>
      <c r="X42">
        <v>2.9729999999999999</v>
      </c>
      <c r="Y42" t="s">
        <v>170</v>
      </c>
    </row>
    <row r="43" spans="22:25" x14ac:dyDescent="0.25">
      <c r="V43">
        <v>131.01</v>
      </c>
      <c r="W43">
        <v>132</v>
      </c>
      <c r="X43">
        <v>2.9740000000000002</v>
      </c>
      <c r="Y43" t="s">
        <v>170</v>
      </c>
    </row>
    <row r="44" spans="22:25" x14ac:dyDescent="0.25">
      <c r="V44">
        <v>132.01</v>
      </c>
      <c r="W44">
        <v>133</v>
      </c>
      <c r="X44">
        <v>2.9750000000000001</v>
      </c>
      <c r="Y44" t="s">
        <v>170</v>
      </c>
    </row>
    <row r="45" spans="22:25" x14ac:dyDescent="0.25">
      <c r="V45">
        <v>133.01</v>
      </c>
      <c r="W45">
        <v>134</v>
      </c>
      <c r="X45">
        <v>2.9765000000000001</v>
      </c>
      <c r="Y45" t="s">
        <v>170</v>
      </c>
    </row>
    <row r="46" spans="22:25" x14ac:dyDescent="0.25">
      <c r="V46">
        <v>134.01</v>
      </c>
      <c r="W46">
        <v>135</v>
      </c>
      <c r="X46">
        <v>2.9780000000000002</v>
      </c>
      <c r="Y46" t="s">
        <v>170</v>
      </c>
    </row>
    <row r="47" spans="22:25" x14ac:dyDescent="0.25">
      <c r="V47">
        <v>135.01</v>
      </c>
      <c r="W47">
        <v>136</v>
      </c>
      <c r="X47">
        <v>2.9790000000000001</v>
      </c>
      <c r="Y47" t="s">
        <v>170</v>
      </c>
    </row>
    <row r="48" spans="22:25" x14ac:dyDescent="0.25">
      <c r="V48">
        <v>136.01</v>
      </c>
      <c r="W48">
        <v>137</v>
      </c>
      <c r="X48">
        <v>2.98</v>
      </c>
      <c r="Y48" t="s">
        <v>170</v>
      </c>
    </row>
    <row r="49" spans="22:25" x14ac:dyDescent="0.25">
      <c r="V49">
        <v>137.01</v>
      </c>
      <c r="W49">
        <v>138</v>
      </c>
      <c r="X49">
        <v>2.9809999999999999</v>
      </c>
      <c r="Y49" t="s">
        <v>170</v>
      </c>
    </row>
    <row r="50" spans="22:25" x14ac:dyDescent="0.25">
      <c r="V50">
        <v>138.01</v>
      </c>
      <c r="W50">
        <v>139</v>
      </c>
      <c r="X50">
        <v>2.9820000000000002</v>
      </c>
      <c r="Y50" t="s">
        <v>170</v>
      </c>
    </row>
    <row r="51" spans="22:25" x14ac:dyDescent="0.25">
      <c r="V51">
        <v>139.01</v>
      </c>
      <c r="W51">
        <v>140</v>
      </c>
      <c r="X51">
        <v>2.9830000000000001</v>
      </c>
      <c r="Y51" t="s">
        <v>170</v>
      </c>
    </row>
    <row r="52" spans="22:25" x14ac:dyDescent="0.25">
      <c r="V52">
        <v>140.01</v>
      </c>
      <c r="W52">
        <v>141</v>
      </c>
      <c r="X52">
        <v>2.984</v>
      </c>
      <c r="Y52" t="s">
        <v>170</v>
      </c>
    </row>
    <row r="53" spans="22:25" x14ac:dyDescent="0.25">
      <c r="V53">
        <v>141.01</v>
      </c>
      <c r="W53">
        <v>142</v>
      </c>
      <c r="X53">
        <v>2.9849999999999999</v>
      </c>
      <c r="Y53" t="s">
        <v>170</v>
      </c>
    </row>
    <row r="54" spans="22:25" x14ac:dyDescent="0.25">
      <c r="V54">
        <v>142.01</v>
      </c>
      <c r="W54">
        <v>143</v>
      </c>
      <c r="X54">
        <v>2.9860000000000002</v>
      </c>
      <c r="Y54" t="s">
        <v>170</v>
      </c>
    </row>
    <row r="55" spans="22:25" x14ac:dyDescent="0.25">
      <c r="V55">
        <v>143.01</v>
      </c>
      <c r="W55">
        <v>144</v>
      </c>
      <c r="X55">
        <v>2.9874999999999998</v>
      </c>
      <c r="Y55" t="s">
        <v>170</v>
      </c>
    </row>
    <row r="56" spans="22:25" x14ac:dyDescent="0.25">
      <c r="V56">
        <v>144.01</v>
      </c>
      <c r="W56">
        <v>145</v>
      </c>
      <c r="X56">
        <v>2.9889999999999999</v>
      </c>
      <c r="Y56" t="s">
        <v>170</v>
      </c>
    </row>
    <row r="57" spans="22:25" x14ac:dyDescent="0.25">
      <c r="V57">
        <v>145.01</v>
      </c>
      <c r="W57">
        <v>146</v>
      </c>
      <c r="X57">
        <v>2.99</v>
      </c>
      <c r="Y57" t="s">
        <v>170</v>
      </c>
    </row>
    <row r="58" spans="22:25" x14ac:dyDescent="0.25">
      <c r="V58">
        <v>146.01</v>
      </c>
      <c r="W58">
        <v>147</v>
      </c>
      <c r="X58">
        <v>2.9929999999999999</v>
      </c>
      <c r="Y58" t="s">
        <v>170</v>
      </c>
    </row>
    <row r="59" spans="22:25" x14ac:dyDescent="0.25">
      <c r="V59">
        <v>147.01</v>
      </c>
      <c r="W59">
        <v>148</v>
      </c>
      <c r="X59">
        <v>2.996</v>
      </c>
      <c r="Y59" t="s">
        <v>170</v>
      </c>
    </row>
    <row r="60" spans="22:25" x14ac:dyDescent="0.25">
      <c r="V60">
        <v>148.01</v>
      </c>
      <c r="W60">
        <v>149</v>
      </c>
      <c r="X60">
        <v>2.9990000000000001</v>
      </c>
      <c r="Y60" t="s">
        <v>170</v>
      </c>
    </row>
    <row r="61" spans="22:25" x14ac:dyDescent="0.25">
      <c r="V61">
        <v>149.01</v>
      </c>
      <c r="W61">
        <v>150</v>
      </c>
      <c r="X61">
        <v>3.0019999999999998</v>
      </c>
      <c r="Y61" t="s">
        <v>170</v>
      </c>
    </row>
    <row r="62" spans="22:25" x14ac:dyDescent="0.25">
      <c r="V62">
        <v>150.01</v>
      </c>
      <c r="W62">
        <v>151</v>
      </c>
      <c r="X62">
        <v>3.0049999999999999</v>
      </c>
      <c r="Y62" t="s">
        <v>170</v>
      </c>
    </row>
    <row r="63" spans="22:25" x14ac:dyDescent="0.25">
      <c r="V63">
        <v>151.01</v>
      </c>
      <c r="W63">
        <v>152</v>
      </c>
      <c r="X63">
        <v>3.008</v>
      </c>
      <c r="Y63" t="s">
        <v>170</v>
      </c>
    </row>
    <row r="64" spans="22:25" x14ac:dyDescent="0.25">
      <c r="V64">
        <v>152.01</v>
      </c>
      <c r="W64">
        <v>153</v>
      </c>
      <c r="X64">
        <v>3.0110000000000001</v>
      </c>
      <c r="Y64" t="s">
        <v>170</v>
      </c>
    </row>
    <row r="65" spans="22:25" x14ac:dyDescent="0.25">
      <c r="V65">
        <v>153.01</v>
      </c>
      <c r="W65">
        <v>154</v>
      </c>
      <c r="X65">
        <v>3.0139999999999998</v>
      </c>
      <c r="Y65" t="s">
        <v>170</v>
      </c>
    </row>
    <row r="66" spans="22:25" x14ac:dyDescent="0.25">
      <c r="V66">
        <v>154.01</v>
      </c>
      <c r="W66">
        <v>155</v>
      </c>
      <c r="X66">
        <v>3.0179999999999998</v>
      </c>
      <c r="Y66" t="s">
        <v>170</v>
      </c>
    </row>
    <row r="67" spans="22:25" x14ac:dyDescent="0.25">
      <c r="V67">
        <v>155.01</v>
      </c>
      <c r="W67">
        <v>156</v>
      </c>
      <c r="X67">
        <v>3.0230000000000001</v>
      </c>
      <c r="Y67" t="s">
        <v>170</v>
      </c>
    </row>
    <row r="68" spans="22:25" x14ac:dyDescent="0.25">
      <c r="V68">
        <v>156.01</v>
      </c>
      <c r="W68">
        <v>157</v>
      </c>
      <c r="X68">
        <v>3.0259999999999998</v>
      </c>
      <c r="Y68" t="s">
        <v>170</v>
      </c>
    </row>
    <row r="69" spans="22:25" x14ac:dyDescent="0.25">
      <c r="V69">
        <v>157.01</v>
      </c>
      <c r="W69">
        <v>158</v>
      </c>
      <c r="X69">
        <v>3.0289999999999999</v>
      </c>
      <c r="Y69" t="s">
        <v>170</v>
      </c>
    </row>
    <row r="70" spans="22:25" x14ac:dyDescent="0.25">
      <c r="V70">
        <v>158.01</v>
      </c>
      <c r="W70">
        <v>159</v>
      </c>
      <c r="X70">
        <v>3.032</v>
      </c>
      <c r="Y70" t="s">
        <v>170</v>
      </c>
    </row>
    <row r="71" spans="22:25" x14ac:dyDescent="0.25">
      <c r="V71">
        <v>159.01</v>
      </c>
      <c r="W71">
        <v>160</v>
      </c>
      <c r="X71">
        <v>3.0350000000000001</v>
      </c>
      <c r="Y71" t="s">
        <v>170</v>
      </c>
    </row>
    <row r="72" spans="22:25" x14ac:dyDescent="0.25">
      <c r="V72">
        <v>160.01</v>
      </c>
      <c r="W72">
        <v>161</v>
      </c>
      <c r="X72">
        <v>3.0379999999999998</v>
      </c>
      <c r="Y72" t="s">
        <v>170</v>
      </c>
    </row>
    <row r="73" spans="22:25" x14ac:dyDescent="0.25">
      <c r="V73">
        <v>161.01</v>
      </c>
      <c r="W73">
        <v>162</v>
      </c>
      <c r="X73">
        <v>3.0409999999999999</v>
      </c>
      <c r="Y73" t="s">
        <v>170</v>
      </c>
    </row>
    <row r="74" spans="22:25" x14ac:dyDescent="0.25">
      <c r="V74">
        <v>162.01</v>
      </c>
      <c r="W74">
        <v>163</v>
      </c>
      <c r="X74">
        <v>3.044</v>
      </c>
      <c r="Y74" t="s">
        <v>170</v>
      </c>
    </row>
    <row r="75" spans="22:25" x14ac:dyDescent="0.25">
      <c r="V75">
        <v>163.01</v>
      </c>
      <c r="W75">
        <v>164</v>
      </c>
      <c r="X75">
        <v>3.0470000000000002</v>
      </c>
      <c r="Y75" t="s">
        <v>170</v>
      </c>
    </row>
    <row r="76" spans="22:25" x14ac:dyDescent="0.25">
      <c r="V76">
        <v>164.01</v>
      </c>
      <c r="W76">
        <v>165</v>
      </c>
      <c r="X76">
        <v>3.05</v>
      </c>
      <c r="Y76" t="s">
        <v>170</v>
      </c>
    </row>
    <row r="77" spans="22:25" x14ac:dyDescent="0.25">
      <c r="V77">
        <v>165.01</v>
      </c>
      <c r="W77">
        <v>166</v>
      </c>
      <c r="X77">
        <v>3.0550000000000002</v>
      </c>
      <c r="Y77" t="s">
        <v>170</v>
      </c>
    </row>
    <row r="78" spans="22:25" x14ac:dyDescent="0.25">
      <c r="V78">
        <v>166.01</v>
      </c>
      <c r="W78">
        <v>167</v>
      </c>
      <c r="X78">
        <v>3.0605000000000002</v>
      </c>
      <c r="Y78" t="s">
        <v>170</v>
      </c>
    </row>
    <row r="79" spans="22:25" x14ac:dyDescent="0.25">
      <c r="V79">
        <v>167.01</v>
      </c>
      <c r="W79">
        <v>168</v>
      </c>
      <c r="X79">
        <v>3.0640000000000001</v>
      </c>
      <c r="Y79" t="s">
        <v>170</v>
      </c>
    </row>
    <row r="80" spans="22:25" x14ac:dyDescent="0.25">
      <c r="V80">
        <v>168.01</v>
      </c>
      <c r="W80">
        <v>169</v>
      </c>
      <c r="X80">
        <v>3.0674999999999999</v>
      </c>
      <c r="Y80" t="s">
        <v>170</v>
      </c>
    </row>
    <row r="81" spans="22:25" x14ac:dyDescent="0.25">
      <c r="V81">
        <v>169.01</v>
      </c>
      <c r="W81">
        <v>170</v>
      </c>
      <c r="X81">
        <v>3.0710000000000002</v>
      </c>
      <c r="Y81" t="s">
        <v>170</v>
      </c>
    </row>
    <row r="82" spans="22:25" x14ac:dyDescent="0.25">
      <c r="V82">
        <v>170.01</v>
      </c>
      <c r="W82">
        <v>171</v>
      </c>
      <c r="X82">
        <v>3.0745</v>
      </c>
      <c r="Y82" t="s">
        <v>170</v>
      </c>
    </row>
    <row r="83" spans="22:25" x14ac:dyDescent="0.25">
      <c r="V83">
        <v>171.01</v>
      </c>
      <c r="W83">
        <v>172</v>
      </c>
      <c r="X83">
        <v>3.0779999999999998</v>
      </c>
      <c r="Y83" t="s">
        <v>170</v>
      </c>
    </row>
    <row r="84" spans="22:25" x14ac:dyDescent="0.25">
      <c r="V84">
        <v>172.01</v>
      </c>
      <c r="W84">
        <v>173</v>
      </c>
      <c r="X84">
        <v>3.0815000000000001</v>
      </c>
      <c r="Y84" t="s">
        <v>170</v>
      </c>
    </row>
    <row r="85" spans="22:25" x14ac:dyDescent="0.25">
      <c r="V85">
        <v>173.01</v>
      </c>
      <c r="W85">
        <v>174</v>
      </c>
      <c r="X85">
        <v>3.085</v>
      </c>
      <c r="Y85" t="s">
        <v>170</v>
      </c>
    </row>
    <row r="86" spans="22:25" x14ac:dyDescent="0.25">
      <c r="V86">
        <v>174.01</v>
      </c>
      <c r="W86">
        <v>175</v>
      </c>
      <c r="X86">
        <v>3.0884999999999998</v>
      </c>
      <c r="Y86" t="s">
        <v>170</v>
      </c>
    </row>
    <row r="87" spans="22:25" x14ac:dyDescent="0.25">
      <c r="V87">
        <v>175.01</v>
      </c>
      <c r="W87">
        <v>176</v>
      </c>
      <c r="X87">
        <v>3.093</v>
      </c>
      <c r="Y87" t="s">
        <v>170</v>
      </c>
    </row>
    <row r="88" spans="22:25" x14ac:dyDescent="0.25">
      <c r="V88">
        <v>176.01</v>
      </c>
      <c r="W88">
        <v>177</v>
      </c>
      <c r="X88">
        <v>3.0990000000000002</v>
      </c>
      <c r="Y88" t="s">
        <v>170</v>
      </c>
    </row>
    <row r="89" spans="22:25" x14ac:dyDescent="0.25">
      <c r="V89">
        <v>177.01</v>
      </c>
      <c r="W89">
        <v>178</v>
      </c>
      <c r="X89">
        <v>3.1025</v>
      </c>
      <c r="Y89" t="s">
        <v>170</v>
      </c>
    </row>
    <row r="90" spans="22:25" x14ac:dyDescent="0.25">
      <c r="V90">
        <v>178.01</v>
      </c>
      <c r="W90">
        <v>179</v>
      </c>
      <c r="X90">
        <v>3.1059999999999999</v>
      </c>
      <c r="Y90" t="s">
        <v>170</v>
      </c>
    </row>
    <row r="91" spans="22:25" x14ac:dyDescent="0.25">
      <c r="V91">
        <v>179.01</v>
      </c>
      <c r="W91">
        <v>180</v>
      </c>
      <c r="X91">
        <v>3.1095000000000002</v>
      </c>
      <c r="Y91" t="s">
        <v>170</v>
      </c>
    </row>
    <row r="92" spans="22:25" x14ac:dyDescent="0.25">
      <c r="V92">
        <v>180.01</v>
      </c>
      <c r="W92">
        <v>181</v>
      </c>
      <c r="X92">
        <v>3.113</v>
      </c>
      <c r="Y92" t="s">
        <v>170</v>
      </c>
    </row>
    <row r="93" spans="22:25" x14ac:dyDescent="0.25">
      <c r="V93">
        <v>181.01</v>
      </c>
      <c r="W93">
        <v>182</v>
      </c>
      <c r="X93">
        <v>3.1164999999999998</v>
      </c>
      <c r="Y93" t="s">
        <v>170</v>
      </c>
    </row>
    <row r="94" spans="22:25" x14ac:dyDescent="0.25">
      <c r="V94">
        <v>182.01</v>
      </c>
      <c r="W94">
        <v>183</v>
      </c>
      <c r="X94">
        <v>3.12</v>
      </c>
      <c r="Y94" t="s">
        <v>170</v>
      </c>
    </row>
    <row r="95" spans="22:25" x14ac:dyDescent="0.25">
      <c r="V95">
        <v>183.01</v>
      </c>
      <c r="W95">
        <v>184</v>
      </c>
      <c r="X95">
        <v>3.1225000000000001</v>
      </c>
      <c r="Y95" t="s">
        <v>170</v>
      </c>
    </row>
    <row r="96" spans="22:25" x14ac:dyDescent="0.25">
      <c r="V96">
        <v>184.01</v>
      </c>
      <c r="W96">
        <v>185</v>
      </c>
      <c r="X96">
        <v>3.125</v>
      </c>
      <c r="Y96" t="s">
        <v>170</v>
      </c>
    </row>
    <row r="97" spans="22:25" x14ac:dyDescent="0.25">
      <c r="V97">
        <v>185.01</v>
      </c>
      <c r="W97">
        <v>186</v>
      </c>
      <c r="X97">
        <v>3.1274999999999999</v>
      </c>
      <c r="Y97" t="s">
        <v>170</v>
      </c>
    </row>
    <row r="98" spans="22:25" x14ac:dyDescent="0.25">
      <c r="V98">
        <v>186.01</v>
      </c>
      <c r="W98">
        <v>187</v>
      </c>
      <c r="X98">
        <v>3.1309999999999998</v>
      </c>
      <c r="Y98" t="s">
        <v>170</v>
      </c>
    </row>
    <row r="99" spans="22:25" x14ac:dyDescent="0.25">
      <c r="V99">
        <v>187.01</v>
      </c>
      <c r="W99">
        <v>188</v>
      </c>
      <c r="X99">
        <v>3.1349999999999998</v>
      </c>
      <c r="Y99" t="s">
        <v>170</v>
      </c>
    </row>
    <row r="100" spans="22:25" x14ac:dyDescent="0.25">
      <c r="V100">
        <v>188.01</v>
      </c>
      <c r="W100">
        <v>189</v>
      </c>
      <c r="X100">
        <v>3.1375000000000002</v>
      </c>
      <c r="Y100" t="s">
        <v>170</v>
      </c>
    </row>
    <row r="101" spans="22:25" x14ac:dyDescent="0.25">
      <c r="V101">
        <v>189.01</v>
      </c>
      <c r="W101">
        <v>190</v>
      </c>
      <c r="X101">
        <v>3.14</v>
      </c>
      <c r="Y101" t="s">
        <v>170</v>
      </c>
    </row>
    <row r="102" spans="22:25" x14ac:dyDescent="0.25">
      <c r="V102">
        <v>190.01</v>
      </c>
      <c r="W102">
        <v>191</v>
      </c>
      <c r="X102">
        <v>3.1425000000000001</v>
      </c>
      <c r="Y102" t="s">
        <v>170</v>
      </c>
    </row>
    <row r="103" spans="22:25" x14ac:dyDescent="0.25">
      <c r="V103">
        <v>191.01</v>
      </c>
      <c r="W103">
        <v>192</v>
      </c>
      <c r="X103">
        <v>3.145</v>
      </c>
      <c r="Y103" t="s">
        <v>170</v>
      </c>
    </row>
    <row r="104" spans="22:25" x14ac:dyDescent="0.25">
      <c r="V104">
        <v>192.01</v>
      </c>
      <c r="W104">
        <v>193</v>
      </c>
      <c r="X104">
        <v>3.1475</v>
      </c>
      <c r="Y104" t="s">
        <v>170</v>
      </c>
    </row>
    <row r="105" spans="22:25" x14ac:dyDescent="0.25">
      <c r="V105">
        <v>193.01</v>
      </c>
      <c r="W105">
        <v>194</v>
      </c>
      <c r="X105">
        <v>3.15</v>
      </c>
      <c r="Y105" t="s">
        <v>170</v>
      </c>
    </row>
    <row r="106" spans="22:25" x14ac:dyDescent="0.25">
      <c r="V106">
        <v>194.01</v>
      </c>
      <c r="W106">
        <v>195</v>
      </c>
      <c r="X106">
        <v>3.1524999999999999</v>
      </c>
      <c r="Y106" t="s">
        <v>170</v>
      </c>
    </row>
    <row r="107" spans="22:25" x14ac:dyDescent="0.25">
      <c r="V107">
        <v>195.01</v>
      </c>
      <c r="W107">
        <v>196</v>
      </c>
      <c r="X107">
        <v>3.1549999999999998</v>
      </c>
      <c r="Y107" t="s">
        <v>170</v>
      </c>
    </row>
    <row r="108" spans="22:25" x14ac:dyDescent="0.25">
      <c r="V108">
        <v>196.01</v>
      </c>
      <c r="W108">
        <v>197</v>
      </c>
      <c r="X108">
        <v>3.1575000000000002</v>
      </c>
      <c r="Y108" t="s">
        <v>170</v>
      </c>
    </row>
    <row r="109" spans="22:25" x14ac:dyDescent="0.25">
      <c r="V109">
        <v>197.01</v>
      </c>
      <c r="W109">
        <v>198</v>
      </c>
      <c r="X109">
        <v>3.161</v>
      </c>
      <c r="Y109" t="s">
        <v>170</v>
      </c>
    </row>
    <row r="110" spans="22:25" x14ac:dyDescent="0.25">
      <c r="V110">
        <v>198.01</v>
      </c>
      <c r="W110">
        <v>199</v>
      </c>
      <c r="X110">
        <v>3.165</v>
      </c>
      <c r="Y110" t="s">
        <v>170</v>
      </c>
    </row>
    <row r="111" spans="22:25" x14ac:dyDescent="0.25">
      <c r="V111">
        <v>199.01</v>
      </c>
      <c r="W111">
        <v>200</v>
      </c>
      <c r="X111">
        <v>3.1675</v>
      </c>
      <c r="Y111" t="s">
        <v>170</v>
      </c>
    </row>
    <row r="112" spans="22:25" x14ac:dyDescent="0.25">
      <c r="V112">
        <v>200.01</v>
      </c>
      <c r="W112">
        <v>201</v>
      </c>
      <c r="X112">
        <v>3.17</v>
      </c>
      <c r="Y112" t="s">
        <v>170</v>
      </c>
    </row>
    <row r="113" spans="22:25" x14ac:dyDescent="0.25">
      <c r="V113">
        <v>201.01</v>
      </c>
      <c r="W113">
        <v>202</v>
      </c>
      <c r="X113">
        <v>3.1739999999999999</v>
      </c>
      <c r="Y113" t="s">
        <v>170</v>
      </c>
    </row>
    <row r="114" spans="22:25" x14ac:dyDescent="0.25">
      <c r="V114">
        <v>202.01</v>
      </c>
      <c r="W114">
        <v>203</v>
      </c>
      <c r="X114">
        <v>3.1779999999999999</v>
      </c>
      <c r="Y114" t="s">
        <v>170</v>
      </c>
    </row>
    <row r="115" spans="22:25" x14ac:dyDescent="0.25">
      <c r="V115">
        <v>203.01</v>
      </c>
      <c r="W115">
        <v>204</v>
      </c>
      <c r="X115">
        <v>3.1819999999999999</v>
      </c>
      <c r="Y115" t="s">
        <v>170</v>
      </c>
    </row>
    <row r="116" spans="22:25" x14ac:dyDescent="0.25">
      <c r="V116">
        <v>204.01</v>
      </c>
      <c r="W116">
        <v>205</v>
      </c>
      <c r="X116">
        <v>3.1859999999999999</v>
      </c>
      <c r="Y116" t="s">
        <v>170</v>
      </c>
    </row>
    <row r="117" spans="22:25" x14ac:dyDescent="0.25">
      <c r="V117">
        <v>205.01</v>
      </c>
      <c r="W117">
        <v>206</v>
      </c>
      <c r="X117">
        <v>3.19</v>
      </c>
      <c r="Y117" t="s">
        <v>170</v>
      </c>
    </row>
    <row r="118" spans="22:25" x14ac:dyDescent="0.25">
      <c r="V118">
        <v>206.01</v>
      </c>
      <c r="W118">
        <v>207</v>
      </c>
      <c r="X118">
        <v>3.194</v>
      </c>
      <c r="Y118" t="s">
        <v>170</v>
      </c>
    </row>
    <row r="119" spans="22:25" x14ac:dyDescent="0.25">
      <c r="V119">
        <v>207.01</v>
      </c>
      <c r="W119">
        <v>208</v>
      </c>
      <c r="X119">
        <v>3.2</v>
      </c>
      <c r="Y119" t="s">
        <v>170</v>
      </c>
    </row>
    <row r="120" spans="22:25" x14ac:dyDescent="0.25">
      <c r="V120">
        <v>208.01</v>
      </c>
      <c r="W120">
        <v>209</v>
      </c>
      <c r="X120">
        <v>3.206</v>
      </c>
      <c r="Y120" t="s">
        <v>170</v>
      </c>
    </row>
    <row r="121" spans="22:25" x14ac:dyDescent="0.25">
      <c r="V121">
        <v>209.01</v>
      </c>
      <c r="W121">
        <v>210</v>
      </c>
      <c r="X121">
        <v>3.21</v>
      </c>
      <c r="Y121" t="s">
        <v>170</v>
      </c>
    </row>
    <row r="122" spans="22:25" x14ac:dyDescent="0.25">
      <c r="V122">
        <v>210.01</v>
      </c>
      <c r="W122">
        <v>211</v>
      </c>
      <c r="X122">
        <v>3.214</v>
      </c>
      <c r="Y122" t="s">
        <v>170</v>
      </c>
    </row>
    <row r="123" spans="22:25" x14ac:dyDescent="0.25">
      <c r="V123">
        <v>211.01</v>
      </c>
      <c r="W123">
        <v>212</v>
      </c>
      <c r="X123">
        <v>3.218</v>
      </c>
      <c r="Y123" t="s">
        <v>170</v>
      </c>
    </row>
    <row r="124" spans="22:25" x14ac:dyDescent="0.25">
      <c r="V124">
        <v>212.01</v>
      </c>
      <c r="W124">
        <v>213</v>
      </c>
      <c r="X124">
        <v>3.222</v>
      </c>
      <c r="Y124" t="s">
        <v>170</v>
      </c>
    </row>
    <row r="125" spans="22:25" x14ac:dyDescent="0.25">
      <c r="V125">
        <v>213.01</v>
      </c>
      <c r="W125">
        <v>214</v>
      </c>
      <c r="X125">
        <v>3.226</v>
      </c>
      <c r="Y125" t="s">
        <v>170</v>
      </c>
    </row>
    <row r="126" spans="22:25" x14ac:dyDescent="0.25">
      <c r="V126">
        <v>214.01</v>
      </c>
      <c r="W126">
        <v>215</v>
      </c>
      <c r="X126">
        <v>3.23</v>
      </c>
      <c r="Y126" t="s">
        <v>170</v>
      </c>
    </row>
    <row r="127" spans="22:25" x14ac:dyDescent="0.25">
      <c r="V127">
        <v>215.01</v>
      </c>
      <c r="W127">
        <v>216</v>
      </c>
      <c r="X127">
        <v>3.234</v>
      </c>
      <c r="Y127" t="s">
        <v>170</v>
      </c>
    </row>
    <row r="128" spans="22:25" x14ac:dyDescent="0.25">
      <c r="V128">
        <v>216.01</v>
      </c>
      <c r="W128">
        <v>217</v>
      </c>
      <c r="X128">
        <v>3.238</v>
      </c>
      <c r="Y128" t="s">
        <v>170</v>
      </c>
    </row>
    <row r="129" spans="22:25" x14ac:dyDescent="0.25">
      <c r="V129">
        <v>217.01</v>
      </c>
      <c r="W129">
        <v>218</v>
      </c>
      <c r="X129">
        <v>3.242</v>
      </c>
      <c r="Y129" t="s">
        <v>170</v>
      </c>
    </row>
    <row r="130" spans="22:25" x14ac:dyDescent="0.25">
      <c r="V130">
        <v>218.01</v>
      </c>
      <c r="W130">
        <v>219</v>
      </c>
      <c r="X130">
        <v>3.2505000000000002</v>
      </c>
      <c r="Y130" t="s">
        <v>170</v>
      </c>
    </row>
    <row r="131" spans="22:25" x14ac:dyDescent="0.25">
      <c r="V131">
        <v>219.01</v>
      </c>
      <c r="W131">
        <v>220</v>
      </c>
      <c r="X131">
        <v>3.26</v>
      </c>
      <c r="Y131" t="s">
        <v>170</v>
      </c>
    </row>
    <row r="132" spans="22:25" x14ac:dyDescent="0.25">
      <c r="V132">
        <v>220.01</v>
      </c>
      <c r="W132">
        <v>221</v>
      </c>
      <c r="X132">
        <v>3.27</v>
      </c>
      <c r="Y132" t="s">
        <v>170</v>
      </c>
    </row>
    <row r="133" spans="22:25" x14ac:dyDescent="0.25">
      <c r="V133">
        <v>221.01</v>
      </c>
      <c r="W133">
        <v>222</v>
      </c>
      <c r="X133">
        <v>3.28</v>
      </c>
      <c r="Y133" t="s">
        <v>170</v>
      </c>
    </row>
    <row r="134" spans="22:25" x14ac:dyDescent="0.25">
      <c r="V134">
        <v>222.01</v>
      </c>
      <c r="W134">
        <v>223</v>
      </c>
      <c r="X134">
        <v>3.29</v>
      </c>
      <c r="Y134" t="s">
        <v>170</v>
      </c>
    </row>
    <row r="135" spans="22:25" x14ac:dyDescent="0.25">
      <c r="V135">
        <v>223.01</v>
      </c>
      <c r="W135">
        <v>224</v>
      </c>
      <c r="X135">
        <v>3.3</v>
      </c>
      <c r="Y135" t="s">
        <v>170</v>
      </c>
    </row>
    <row r="136" spans="22:25" x14ac:dyDescent="0.25">
      <c r="V136">
        <v>224.01</v>
      </c>
      <c r="W136">
        <v>225</v>
      </c>
      <c r="X136">
        <v>3.31</v>
      </c>
      <c r="Y136" t="s">
        <v>170</v>
      </c>
    </row>
    <row r="137" spans="22:25" x14ac:dyDescent="0.25">
      <c r="V137">
        <v>225.01</v>
      </c>
      <c r="W137">
        <v>226</v>
      </c>
      <c r="X137">
        <v>3.32</v>
      </c>
      <c r="Y137" t="s">
        <v>170</v>
      </c>
    </row>
    <row r="138" spans="22:25" x14ac:dyDescent="0.25">
      <c r="V138">
        <v>226.01</v>
      </c>
      <c r="W138">
        <v>227</v>
      </c>
      <c r="X138">
        <v>3.33</v>
      </c>
      <c r="Y138" t="s">
        <v>170</v>
      </c>
    </row>
    <row r="139" spans="22:25" x14ac:dyDescent="0.25">
      <c r="V139">
        <v>227.01</v>
      </c>
      <c r="W139">
        <v>228</v>
      </c>
      <c r="X139">
        <v>3.34</v>
      </c>
      <c r="Y139" t="s">
        <v>170</v>
      </c>
    </row>
    <row r="140" spans="22:25" x14ac:dyDescent="0.25">
      <c r="V140">
        <v>228.01</v>
      </c>
      <c r="W140">
        <v>229</v>
      </c>
      <c r="X140">
        <v>3.35</v>
      </c>
      <c r="Y140" t="s">
        <v>170</v>
      </c>
    </row>
    <row r="141" spans="22:25" x14ac:dyDescent="0.25">
      <c r="V141">
        <v>229.01</v>
      </c>
      <c r="W141">
        <v>230</v>
      </c>
      <c r="X141">
        <v>3.3650000000000002</v>
      </c>
      <c r="Y141" t="s">
        <v>170</v>
      </c>
    </row>
    <row r="142" spans="22:25" x14ac:dyDescent="0.25">
      <c r="V142">
        <v>230.01</v>
      </c>
      <c r="W142">
        <v>231</v>
      </c>
      <c r="X142">
        <v>3.38</v>
      </c>
      <c r="Y142" t="s">
        <v>170</v>
      </c>
    </row>
    <row r="143" spans="22:25" x14ac:dyDescent="0.25">
      <c r="V143">
        <v>231.01</v>
      </c>
      <c r="W143">
        <v>232</v>
      </c>
      <c r="X143">
        <v>3.39</v>
      </c>
      <c r="Y143" t="s">
        <v>170</v>
      </c>
    </row>
    <row r="144" spans="22:25" x14ac:dyDescent="0.25">
      <c r="V144">
        <v>232.01</v>
      </c>
      <c r="W144">
        <v>233</v>
      </c>
      <c r="X144">
        <v>3.4</v>
      </c>
      <c r="Y144" t="s">
        <v>170</v>
      </c>
    </row>
    <row r="145" spans="22:25" x14ac:dyDescent="0.25">
      <c r="V145">
        <v>233.01</v>
      </c>
      <c r="W145">
        <v>234</v>
      </c>
      <c r="X145">
        <v>3.41</v>
      </c>
      <c r="Y145" t="s">
        <v>170</v>
      </c>
    </row>
    <row r="146" spans="22:25" x14ac:dyDescent="0.25">
      <c r="V146">
        <v>234.01</v>
      </c>
      <c r="W146">
        <v>235</v>
      </c>
      <c r="X146">
        <v>3.42</v>
      </c>
      <c r="Y146" t="s">
        <v>170</v>
      </c>
    </row>
    <row r="147" spans="22:25" x14ac:dyDescent="0.25">
      <c r="V147">
        <v>235.01</v>
      </c>
      <c r="W147">
        <v>236</v>
      </c>
      <c r="X147">
        <v>3.43</v>
      </c>
      <c r="Y147" t="s">
        <v>170</v>
      </c>
    </row>
    <row r="148" spans="22:25" x14ac:dyDescent="0.25">
      <c r="V148">
        <v>236.01</v>
      </c>
      <c r="W148">
        <v>237</v>
      </c>
      <c r="X148">
        <v>3.44</v>
      </c>
      <c r="Y148" t="s">
        <v>170</v>
      </c>
    </row>
    <row r="149" spans="22:25" x14ac:dyDescent="0.25">
      <c r="V149">
        <v>237.01</v>
      </c>
      <c r="W149">
        <v>238</v>
      </c>
      <c r="X149">
        <v>3.45</v>
      </c>
      <c r="Y149" t="s">
        <v>170</v>
      </c>
    </row>
    <row r="150" spans="22:25" x14ac:dyDescent="0.25">
      <c r="V150">
        <v>238.01</v>
      </c>
      <c r="W150">
        <v>239</v>
      </c>
      <c r="X150">
        <v>3.46</v>
      </c>
      <c r="Y150" t="s">
        <v>170</v>
      </c>
    </row>
    <row r="151" spans="22:25" x14ac:dyDescent="0.25">
      <c r="V151">
        <v>239.01</v>
      </c>
      <c r="W151">
        <v>240</v>
      </c>
      <c r="X151">
        <v>3.4750000000000001</v>
      </c>
      <c r="Y151" t="s">
        <v>170</v>
      </c>
    </row>
    <row r="152" spans="22:25" x14ac:dyDescent="0.25">
      <c r="V152">
        <v>240.01</v>
      </c>
      <c r="W152">
        <v>241</v>
      </c>
      <c r="X152">
        <v>3.49</v>
      </c>
      <c r="Y152" t="s">
        <v>170</v>
      </c>
    </row>
    <row r="153" spans="22:25" x14ac:dyDescent="0.25">
      <c r="V153">
        <v>241.01</v>
      </c>
      <c r="W153">
        <v>242</v>
      </c>
      <c r="X153">
        <v>3.5</v>
      </c>
      <c r="Y153" t="s">
        <v>170</v>
      </c>
    </row>
    <row r="154" spans="22:25" x14ac:dyDescent="0.25">
      <c r="V154">
        <v>242.01</v>
      </c>
      <c r="W154">
        <v>243</v>
      </c>
      <c r="X154">
        <v>3.51</v>
      </c>
      <c r="Y154" t="s">
        <v>170</v>
      </c>
    </row>
    <row r="155" spans="22:25" x14ac:dyDescent="0.25">
      <c r="V155">
        <v>243.01</v>
      </c>
      <c r="W155">
        <v>244</v>
      </c>
      <c r="X155">
        <v>3.52</v>
      </c>
      <c r="Y155" t="s">
        <v>170</v>
      </c>
    </row>
    <row r="156" spans="22:25" x14ac:dyDescent="0.25">
      <c r="V156">
        <v>244.01</v>
      </c>
      <c r="W156">
        <v>245</v>
      </c>
      <c r="X156">
        <v>3.53</v>
      </c>
      <c r="Y156" t="s">
        <v>170</v>
      </c>
    </row>
    <row r="157" spans="22:25" x14ac:dyDescent="0.25">
      <c r="V157">
        <v>245.01</v>
      </c>
      <c r="W157">
        <v>246</v>
      </c>
      <c r="X157">
        <v>3.54</v>
      </c>
      <c r="Y157" t="s">
        <v>170</v>
      </c>
    </row>
    <row r="158" spans="22:25" x14ac:dyDescent="0.25">
      <c r="V158">
        <v>246.01</v>
      </c>
      <c r="W158">
        <v>247</v>
      </c>
      <c r="X158">
        <v>3.55</v>
      </c>
      <c r="Y158" t="s">
        <v>170</v>
      </c>
    </row>
    <row r="159" spans="22:25" x14ac:dyDescent="0.25">
      <c r="V159">
        <v>247.01</v>
      </c>
      <c r="W159">
        <v>248</v>
      </c>
      <c r="X159">
        <v>3.56</v>
      </c>
      <c r="Y159" t="s">
        <v>170</v>
      </c>
    </row>
    <row r="160" spans="22:25" x14ac:dyDescent="0.25">
      <c r="V160">
        <v>248.01</v>
      </c>
      <c r="W160">
        <v>249</v>
      </c>
      <c r="X160">
        <v>3.57</v>
      </c>
      <c r="Y160" t="s">
        <v>170</v>
      </c>
    </row>
    <row r="161" spans="22:25" x14ac:dyDescent="0.25">
      <c r="V161">
        <v>249.01</v>
      </c>
      <c r="W161">
        <v>250</v>
      </c>
      <c r="X161">
        <v>3.58</v>
      </c>
      <c r="Y161" t="s">
        <v>170</v>
      </c>
    </row>
    <row r="162" spans="22:25" x14ac:dyDescent="0.25">
      <c r="V162">
        <v>250.01</v>
      </c>
      <c r="W162">
        <v>251</v>
      </c>
      <c r="X162">
        <v>3.5950000000000002</v>
      </c>
      <c r="Y162" t="s">
        <v>170</v>
      </c>
    </row>
    <row r="163" spans="22:25" x14ac:dyDescent="0.25">
      <c r="V163">
        <v>251.01</v>
      </c>
      <c r="W163">
        <v>252</v>
      </c>
      <c r="X163">
        <v>3.61</v>
      </c>
      <c r="Y163" t="s">
        <v>170</v>
      </c>
    </row>
    <row r="164" spans="22:25" x14ac:dyDescent="0.25">
      <c r="V164">
        <v>252.01</v>
      </c>
      <c r="W164">
        <v>253</v>
      </c>
      <c r="X164">
        <v>3.62</v>
      </c>
      <c r="Y164" t="s">
        <v>170</v>
      </c>
    </row>
    <row r="165" spans="22:25" x14ac:dyDescent="0.25">
      <c r="V165">
        <v>253.01</v>
      </c>
      <c r="W165">
        <v>254</v>
      </c>
      <c r="X165">
        <v>3.63</v>
      </c>
      <c r="Y165" t="s">
        <v>170</v>
      </c>
    </row>
    <row r="166" spans="22:25" x14ac:dyDescent="0.25">
      <c r="V166">
        <v>254.01</v>
      </c>
      <c r="W166">
        <v>255</v>
      </c>
      <c r="X166">
        <v>3.64</v>
      </c>
      <c r="Y166" t="s">
        <v>170</v>
      </c>
    </row>
    <row r="167" spans="22:25" x14ac:dyDescent="0.25">
      <c r="V167">
        <v>255.01</v>
      </c>
      <c r="W167">
        <v>256</v>
      </c>
      <c r="X167">
        <v>3.65</v>
      </c>
      <c r="Y167" t="s">
        <v>170</v>
      </c>
    </row>
    <row r="168" spans="22:25" x14ac:dyDescent="0.25">
      <c r="V168">
        <v>256.01</v>
      </c>
      <c r="W168">
        <v>257</v>
      </c>
      <c r="X168">
        <v>3.653</v>
      </c>
      <c r="Y168" t="s">
        <v>170</v>
      </c>
    </row>
    <row r="169" spans="22:25" x14ac:dyDescent="0.25">
      <c r="V169">
        <v>257.01</v>
      </c>
      <c r="W169">
        <v>258</v>
      </c>
      <c r="X169">
        <v>3.6560000000000001</v>
      </c>
      <c r="Y169" t="s">
        <v>170</v>
      </c>
    </row>
    <row r="170" spans="22:25" x14ac:dyDescent="0.25">
      <c r="V170">
        <v>258.01</v>
      </c>
      <c r="W170">
        <v>259</v>
      </c>
      <c r="X170">
        <v>3.6589999999999998</v>
      </c>
      <c r="Y170" t="s">
        <v>170</v>
      </c>
    </row>
    <row r="171" spans="22:25" x14ac:dyDescent="0.25">
      <c r="V171">
        <v>259.01</v>
      </c>
      <c r="W171">
        <v>260</v>
      </c>
      <c r="X171">
        <v>3.6619999999999999</v>
      </c>
      <c r="Y171" t="s">
        <v>170</v>
      </c>
    </row>
    <row r="172" spans="22:25" x14ac:dyDescent="0.25">
      <c r="V172">
        <v>260.01</v>
      </c>
      <c r="W172">
        <v>261</v>
      </c>
      <c r="X172">
        <v>3.665</v>
      </c>
      <c r="Y172" t="s">
        <v>170</v>
      </c>
    </row>
    <row r="173" spans="22:25" x14ac:dyDescent="0.25">
      <c r="V173">
        <v>261.01</v>
      </c>
      <c r="W173">
        <v>262</v>
      </c>
      <c r="X173">
        <v>3.6695000000000002</v>
      </c>
      <c r="Y173" t="s">
        <v>170</v>
      </c>
    </row>
    <row r="174" spans="22:25" x14ac:dyDescent="0.25">
      <c r="V174">
        <v>262.01</v>
      </c>
      <c r="W174">
        <v>263</v>
      </c>
      <c r="X174">
        <v>3.6739999999999999</v>
      </c>
      <c r="Y174" t="s">
        <v>170</v>
      </c>
    </row>
    <row r="175" spans="22:25" x14ac:dyDescent="0.25">
      <c r="V175">
        <v>263.01</v>
      </c>
      <c r="W175">
        <v>264</v>
      </c>
      <c r="X175">
        <v>3.677</v>
      </c>
      <c r="Y175" t="s">
        <v>170</v>
      </c>
    </row>
    <row r="176" spans="22:25" x14ac:dyDescent="0.25">
      <c r="V176">
        <v>264.01</v>
      </c>
      <c r="W176">
        <v>265</v>
      </c>
      <c r="X176">
        <v>3.68</v>
      </c>
      <c r="Y176" t="s">
        <v>170</v>
      </c>
    </row>
    <row r="177" spans="22:25" x14ac:dyDescent="0.25">
      <c r="V177">
        <v>265.01</v>
      </c>
      <c r="W177">
        <v>266</v>
      </c>
      <c r="X177">
        <v>3.6829999999999998</v>
      </c>
      <c r="Y177" t="s">
        <v>170</v>
      </c>
    </row>
    <row r="178" spans="22:25" x14ac:dyDescent="0.25">
      <c r="V178">
        <v>266.01</v>
      </c>
      <c r="W178">
        <v>267</v>
      </c>
      <c r="X178">
        <v>3.6859999999999999</v>
      </c>
      <c r="Y178" t="s">
        <v>170</v>
      </c>
    </row>
    <row r="179" spans="22:25" x14ac:dyDescent="0.25">
      <c r="V179">
        <v>267.01</v>
      </c>
      <c r="W179">
        <v>268</v>
      </c>
      <c r="X179">
        <v>3.6890000000000001</v>
      </c>
      <c r="Y179" t="s">
        <v>170</v>
      </c>
    </row>
    <row r="180" spans="22:25" x14ac:dyDescent="0.25">
      <c r="V180">
        <v>268.01</v>
      </c>
      <c r="W180">
        <v>269</v>
      </c>
      <c r="X180">
        <v>3.6920000000000002</v>
      </c>
      <c r="Y180" t="s">
        <v>170</v>
      </c>
    </row>
    <row r="181" spans="22:25" x14ac:dyDescent="0.25">
      <c r="V181">
        <v>269.01</v>
      </c>
      <c r="W181">
        <v>270</v>
      </c>
      <c r="X181">
        <v>3.6949999999999998</v>
      </c>
      <c r="Y181" t="s">
        <v>170</v>
      </c>
    </row>
    <row r="182" spans="22:25" x14ac:dyDescent="0.25">
      <c r="V182">
        <v>270.01</v>
      </c>
      <c r="W182">
        <v>271</v>
      </c>
      <c r="X182">
        <v>3.698</v>
      </c>
      <c r="Y182" t="s">
        <v>170</v>
      </c>
    </row>
    <row r="183" spans="22:25" x14ac:dyDescent="0.25">
      <c r="V183">
        <v>271.01</v>
      </c>
      <c r="W183">
        <v>272</v>
      </c>
      <c r="X183">
        <v>3.7029999999999998</v>
      </c>
      <c r="Y183" t="s">
        <v>170</v>
      </c>
    </row>
    <row r="184" spans="22:25" x14ac:dyDescent="0.25">
      <c r="V184">
        <v>272.01</v>
      </c>
      <c r="W184">
        <v>273</v>
      </c>
      <c r="X184">
        <v>3.7069999999999999</v>
      </c>
      <c r="Y184" t="s">
        <v>170</v>
      </c>
    </row>
    <row r="185" spans="22:25" x14ac:dyDescent="0.25">
      <c r="V185">
        <v>273.01</v>
      </c>
      <c r="W185">
        <v>274</v>
      </c>
      <c r="X185">
        <v>3.71</v>
      </c>
      <c r="Y185" t="s">
        <v>170</v>
      </c>
    </row>
    <row r="186" spans="22:25" x14ac:dyDescent="0.25">
      <c r="V186">
        <v>274.01</v>
      </c>
      <c r="W186">
        <v>275</v>
      </c>
      <c r="X186">
        <v>3.714</v>
      </c>
      <c r="Y186" t="s">
        <v>170</v>
      </c>
    </row>
    <row r="187" spans="22:25" x14ac:dyDescent="0.25">
      <c r="V187">
        <v>275.01</v>
      </c>
      <c r="W187">
        <v>276</v>
      </c>
      <c r="X187">
        <v>3.718</v>
      </c>
      <c r="Y187" t="s">
        <v>170</v>
      </c>
    </row>
    <row r="188" spans="22:25" x14ac:dyDescent="0.25">
      <c r="V188">
        <v>276.01</v>
      </c>
      <c r="W188">
        <v>277</v>
      </c>
      <c r="X188">
        <v>3.722</v>
      </c>
      <c r="Y188" t="s">
        <v>170</v>
      </c>
    </row>
    <row r="189" spans="22:25" x14ac:dyDescent="0.25">
      <c r="V189">
        <v>277.01</v>
      </c>
      <c r="W189">
        <v>278</v>
      </c>
      <c r="X189">
        <v>3.726</v>
      </c>
      <c r="Y189" t="s">
        <v>170</v>
      </c>
    </row>
    <row r="190" spans="22:25" x14ac:dyDescent="0.25">
      <c r="V190">
        <v>278.01</v>
      </c>
      <c r="W190">
        <v>279</v>
      </c>
      <c r="X190">
        <v>3.73</v>
      </c>
      <c r="Y190" t="s">
        <v>170</v>
      </c>
    </row>
    <row r="191" spans="22:25" x14ac:dyDescent="0.25">
      <c r="V191">
        <v>279.01</v>
      </c>
      <c r="W191">
        <v>280</v>
      </c>
      <c r="X191">
        <v>3.734</v>
      </c>
      <c r="Y191" t="s">
        <v>170</v>
      </c>
    </row>
    <row r="192" spans="22:25" x14ac:dyDescent="0.25">
      <c r="V192">
        <v>280.01</v>
      </c>
      <c r="W192">
        <v>281</v>
      </c>
      <c r="X192">
        <v>3.738</v>
      </c>
      <c r="Y192" t="s">
        <v>170</v>
      </c>
    </row>
    <row r="193" spans="22:25" x14ac:dyDescent="0.25">
      <c r="V193">
        <v>281.01</v>
      </c>
      <c r="W193">
        <v>282</v>
      </c>
      <c r="X193">
        <v>3.742</v>
      </c>
      <c r="Y193" t="s">
        <v>170</v>
      </c>
    </row>
    <row r="194" spans="22:25" x14ac:dyDescent="0.25">
      <c r="V194">
        <v>282.01</v>
      </c>
      <c r="W194">
        <v>283</v>
      </c>
      <c r="X194">
        <v>3.7480000000000002</v>
      </c>
      <c r="Y194" t="s">
        <v>170</v>
      </c>
    </row>
    <row r="195" spans="22:25" x14ac:dyDescent="0.25">
      <c r="V195">
        <v>283.01</v>
      </c>
      <c r="W195">
        <v>284</v>
      </c>
      <c r="X195">
        <v>3.754</v>
      </c>
      <c r="Y195" t="s">
        <v>170</v>
      </c>
    </row>
    <row r="196" spans="22:25" x14ac:dyDescent="0.25">
      <c r="V196">
        <v>284.01</v>
      </c>
      <c r="W196">
        <v>285</v>
      </c>
      <c r="X196">
        <v>3.758</v>
      </c>
      <c r="Y196" t="s">
        <v>170</v>
      </c>
    </row>
    <row r="197" spans="22:25" x14ac:dyDescent="0.25">
      <c r="V197">
        <v>285.01</v>
      </c>
      <c r="W197">
        <v>286</v>
      </c>
      <c r="X197">
        <v>3.762</v>
      </c>
      <c r="Y197" t="s">
        <v>170</v>
      </c>
    </row>
    <row r="198" spans="22:25" x14ac:dyDescent="0.25">
      <c r="V198">
        <v>286.01</v>
      </c>
      <c r="W198">
        <v>287</v>
      </c>
      <c r="X198">
        <v>3.766</v>
      </c>
      <c r="Y198" t="s">
        <v>170</v>
      </c>
    </row>
    <row r="199" spans="22:25" x14ac:dyDescent="0.25">
      <c r="V199">
        <v>287.01</v>
      </c>
      <c r="W199">
        <v>288</v>
      </c>
      <c r="X199">
        <v>3.77</v>
      </c>
      <c r="Y199" t="s">
        <v>170</v>
      </c>
    </row>
    <row r="200" spans="22:25" x14ac:dyDescent="0.25">
      <c r="V200">
        <v>288.01</v>
      </c>
      <c r="W200">
        <v>289</v>
      </c>
      <c r="X200">
        <v>3.774</v>
      </c>
      <c r="Y200" t="s">
        <v>170</v>
      </c>
    </row>
    <row r="201" spans="22:25" x14ac:dyDescent="0.25">
      <c r="V201">
        <v>289.01</v>
      </c>
      <c r="W201">
        <v>290</v>
      </c>
      <c r="X201">
        <v>3.778</v>
      </c>
      <c r="Y201" t="s">
        <v>170</v>
      </c>
    </row>
    <row r="202" spans="22:25" x14ac:dyDescent="0.25">
      <c r="V202">
        <v>290.01</v>
      </c>
      <c r="W202">
        <v>291</v>
      </c>
      <c r="X202">
        <v>3.782</v>
      </c>
      <c r="Y202" t="s">
        <v>170</v>
      </c>
    </row>
    <row r="203" spans="22:25" x14ac:dyDescent="0.25">
      <c r="V203">
        <v>291.01</v>
      </c>
      <c r="W203">
        <v>292</v>
      </c>
      <c r="X203">
        <v>3.786</v>
      </c>
      <c r="Y203" t="s">
        <v>170</v>
      </c>
    </row>
    <row r="204" spans="22:25" x14ac:dyDescent="0.25">
      <c r="V204">
        <v>292.01</v>
      </c>
      <c r="W204">
        <v>293</v>
      </c>
      <c r="X204">
        <v>3.79</v>
      </c>
      <c r="Y204" t="s">
        <v>170</v>
      </c>
    </row>
    <row r="205" spans="22:25" x14ac:dyDescent="0.25">
      <c r="V205">
        <v>293.01</v>
      </c>
      <c r="W205">
        <v>294</v>
      </c>
      <c r="X205">
        <v>3.7949999999999999</v>
      </c>
      <c r="Y205" t="s">
        <v>170</v>
      </c>
    </row>
    <row r="206" spans="22:25" x14ac:dyDescent="0.25">
      <c r="V206">
        <v>294.01</v>
      </c>
      <c r="W206">
        <v>295</v>
      </c>
      <c r="X206">
        <v>3.8005</v>
      </c>
      <c r="Y206" t="s">
        <v>170</v>
      </c>
    </row>
    <row r="207" spans="22:25" x14ac:dyDescent="0.25">
      <c r="V207">
        <v>295.01</v>
      </c>
      <c r="W207">
        <v>296</v>
      </c>
      <c r="X207">
        <v>3.8039999999999998</v>
      </c>
      <c r="Y207" t="s">
        <v>170</v>
      </c>
    </row>
    <row r="208" spans="22:25" x14ac:dyDescent="0.25">
      <c r="V208">
        <v>296.01</v>
      </c>
      <c r="W208">
        <v>297</v>
      </c>
      <c r="X208">
        <v>3.8075000000000001</v>
      </c>
      <c r="Y208" t="s">
        <v>170</v>
      </c>
    </row>
    <row r="209" spans="22:25" x14ac:dyDescent="0.25">
      <c r="V209">
        <v>297.01</v>
      </c>
      <c r="W209">
        <v>298</v>
      </c>
      <c r="X209">
        <v>3.8109999999999999</v>
      </c>
      <c r="Y209" t="s">
        <v>170</v>
      </c>
    </row>
    <row r="210" spans="22:25" x14ac:dyDescent="0.25">
      <c r="V210">
        <v>298.01</v>
      </c>
      <c r="W210">
        <v>299</v>
      </c>
      <c r="X210">
        <v>3.8144999999999998</v>
      </c>
      <c r="Y210" t="s">
        <v>170</v>
      </c>
    </row>
    <row r="211" spans="22:25" x14ac:dyDescent="0.25">
      <c r="V211">
        <v>299.01</v>
      </c>
      <c r="W211">
        <v>300</v>
      </c>
      <c r="X211">
        <v>3.8180000000000001</v>
      </c>
      <c r="Y211" t="s">
        <v>170</v>
      </c>
    </row>
    <row r="212" spans="22:25" x14ac:dyDescent="0.25">
      <c r="V212">
        <v>300.01</v>
      </c>
      <c r="W212">
        <v>301</v>
      </c>
      <c r="X212">
        <v>3.8214999999999999</v>
      </c>
      <c r="Y212" t="s">
        <v>170</v>
      </c>
    </row>
    <row r="213" spans="22:25" x14ac:dyDescent="0.25">
      <c r="V213">
        <v>301.01</v>
      </c>
      <c r="W213">
        <v>302</v>
      </c>
      <c r="X213">
        <v>3.8250000000000002</v>
      </c>
      <c r="Y213" t="s">
        <v>170</v>
      </c>
    </row>
    <row r="214" spans="22:25" x14ac:dyDescent="0.25">
      <c r="V214">
        <v>302.01</v>
      </c>
      <c r="W214">
        <v>303</v>
      </c>
      <c r="X214">
        <v>3.8285</v>
      </c>
      <c r="Y214" t="s">
        <v>170</v>
      </c>
    </row>
    <row r="215" spans="22:25" x14ac:dyDescent="0.25">
      <c r="V215">
        <v>303.01</v>
      </c>
      <c r="W215">
        <v>304</v>
      </c>
      <c r="X215">
        <v>3.8334999999999999</v>
      </c>
      <c r="Y215" t="s">
        <v>170</v>
      </c>
    </row>
    <row r="216" spans="22:25" x14ac:dyDescent="0.25">
      <c r="V216">
        <v>304.01</v>
      </c>
      <c r="W216">
        <v>305</v>
      </c>
      <c r="X216">
        <v>3.839</v>
      </c>
      <c r="Y216" t="s">
        <v>170</v>
      </c>
    </row>
    <row r="217" spans="22:25" x14ac:dyDescent="0.25">
      <c r="V217">
        <v>305.01</v>
      </c>
      <c r="W217">
        <v>306</v>
      </c>
      <c r="X217">
        <v>3.8424999999999998</v>
      </c>
      <c r="Y217" t="s">
        <v>170</v>
      </c>
    </row>
    <row r="218" spans="22:25" x14ac:dyDescent="0.25">
      <c r="V218">
        <v>306.01</v>
      </c>
      <c r="W218">
        <v>307</v>
      </c>
      <c r="X218">
        <v>3.8460000000000001</v>
      </c>
      <c r="Y218" t="s">
        <v>170</v>
      </c>
    </row>
    <row r="219" spans="22:25" x14ac:dyDescent="0.25">
      <c r="V219">
        <v>307.01</v>
      </c>
      <c r="W219">
        <v>308</v>
      </c>
      <c r="X219">
        <v>3.8494999999999999</v>
      </c>
      <c r="Y219" t="s">
        <v>170</v>
      </c>
    </row>
    <row r="220" spans="22:25" x14ac:dyDescent="0.25">
      <c r="V220">
        <v>308.01</v>
      </c>
      <c r="W220">
        <v>309</v>
      </c>
      <c r="X220">
        <v>3.8530000000000002</v>
      </c>
      <c r="Y220" t="s">
        <v>170</v>
      </c>
    </row>
    <row r="221" spans="22:25" x14ac:dyDescent="0.25">
      <c r="V221">
        <v>309.01</v>
      </c>
      <c r="W221">
        <v>310</v>
      </c>
      <c r="X221">
        <v>3.8565</v>
      </c>
      <c r="Y221" t="s">
        <v>170</v>
      </c>
    </row>
    <row r="222" spans="22:25" x14ac:dyDescent="0.25">
      <c r="V222">
        <v>310.01</v>
      </c>
      <c r="W222">
        <v>311</v>
      </c>
      <c r="X222">
        <v>3.86</v>
      </c>
      <c r="Y222" t="s">
        <v>170</v>
      </c>
    </row>
    <row r="223" spans="22:25" x14ac:dyDescent="0.25">
      <c r="V223">
        <v>311.01</v>
      </c>
      <c r="W223">
        <v>312</v>
      </c>
      <c r="X223">
        <v>3.863</v>
      </c>
      <c r="Y223" t="s">
        <v>170</v>
      </c>
    </row>
    <row r="224" spans="22:25" x14ac:dyDescent="0.25">
      <c r="V224">
        <v>312.01</v>
      </c>
      <c r="W224">
        <v>313</v>
      </c>
      <c r="X224">
        <v>3.8660000000000001</v>
      </c>
      <c r="Y224" t="s">
        <v>170</v>
      </c>
    </row>
    <row r="225" spans="22:25" x14ac:dyDescent="0.25">
      <c r="V225">
        <v>313.01</v>
      </c>
      <c r="W225">
        <v>314</v>
      </c>
      <c r="X225">
        <v>3.8690000000000002</v>
      </c>
      <c r="Y225" t="s">
        <v>170</v>
      </c>
    </row>
    <row r="226" spans="22:25" x14ac:dyDescent="0.25">
      <c r="V226">
        <v>314.01</v>
      </c>
      <c r="W226">
        <v>315</v>
      </c>
      <c r="X226">
        <v>3.8734999999999999</v>
      </c>
      <c r="Y226" t="s">
        <v>170</v>
      </c>
    </row>
    <row r="227" spans="22:25" x14ac:dyDescent="0.25">
      <c r="V227">
        <v>315.01</v>
      </c>
      <c r="W227">
        <v>316</v>
      </c>
      <c r="X227">
        <v>3.8780000000000001</v>
      </c>
      <c r="Y227" t="s">
        <v>170</v>
      </c>
    </row>
    <row r="228" spans="22:25" x14ac:dyDescent="0.25">
      <c r="V228">
        <v>316.01</v>
      </c>
      <c r="W228">
        <v>317</v>
      </c>
      <c r="X228">
        <v>3.8809999999999998</v>
      </c>
      <c r="Y228" t="s">
        <v>170</v>
      </c>
    </row>
    <row r="229" spans="22:25" x14ac:dyDescent="0.25">
      <c r="V229">
        <v>317.01</v>
      </c>
      <c r="W229">
        <v>318</v>
      </c>
      <c r="X229">
        <v>3.8839999999999999</v>
      </c>
      <c r="Y229" t="s">
        <v>170</v>
      </c>
    </row>
    <row r="230" spans="22:25" x14ac:dyDescent="0.25">
      <c r="V230">
        <v>318.01</v>
      </c>
      <c r="W230">
        <v>319</v>
      </c>
      <c r="X230">
        <v>3.887</v>
      </c>
      <c r="Y230" t="s">
        <v>170</v>
      </c>
    </row>
    <row r="231" spans="22:25" x14ac:dyDescent="0.25">
      <c r="V231">
        <v>319.01</v>
      </c>
      <c r="W231">
        <v>320</v>
      </c>
      <c r="X231">
        <v>3.89</v>
      </c>
      <c r="Y231" t="s">
        <v>170</v>
      </c>
    </row>
    <row r="232" spans="22:25" x14ac:dyDescent="0.25">
      <c r="V232">
        <v>320.01</v>
      </c>
      <c r="W232">
        <v>321</v>
      </c>
      <c r="X232">
        <v>3.8929999999999998</v>
      </c>
      <c r="Y232" t="s">
        <v>170</v>
      </c>
    </row>
    <row r="233" spans="22:25" x14ac:dyDescent="0.25">
      <c r="V233">
        <v>321.01</v>
      </c>
      <c r="W233">
        <v>322</v>
      </c>
      <c r="X233">
        <v>3.8959999999999999</v>
      </c>
      <c r="Y233" t="s">
        <v>170</v>
      </c>
    </row>
    <row r="234" spans="22:25" x14ac:dyDescent="0.25">
      <c r="V234">
        <v>322.01</v>
      </c>
      <c r="W234">
        <v>323</v>
      </c>
      <c r="X234">
        <v>3.899</v>
      </c>
      <c r="Y234" t="s">
        <v>170</v>
      </c>
    </row>
    <row r="235" spans="22:25" x14ac:dyDescent="0.25">
      <c r="V235">
        <v>323.01</v>
      </c>
      <c r="W235">
        <v>324</v>
      </c>
      <c r="X235">
        <v>3.9020000000000001</v>
      </c>
      <c r="Y235" t="s">
        <v>170</v>
      </c>
    </row>
    <row r="236" spans="22:25" x14ac:dyDescent="0.25">
      <c r="V236">
        <v>324.01</v>
      </c>
      <c r="W236">
        <v>325</v>
      </c>
      <c r="X236">
        <v>3.9049999999999998</v>
      </c>
      <c r="Y236" t="s">
        <v>170</v>
      </c>
    </row>
    <row r="237" spans="22:25" x14ac:dyDescent="0.25">
      <c r="V237">
        <v>325.01</v>
      </c>
      <c r="W237">
        <v>326</v>
      </c>
      <c r="X237">
        <v>3.9095</v>
      </c>
      <c r="Y237" t="s">
        <v>170</v>
      </c>
    </row>
    <row r="238" spans="22:25" x14ac:dyDescent="0.25">
      <c r="V238">
        <v>326.01</v>
      </c>
      <c r="W238">
        <v>327</v>
      </c>
      <c r="X238">
        <v>3.9140000000000001</v>
      </c>
      <c r="Y238" t="s">
        <v>170</v>
      </c>
    </row>
    <row r="239" spans="22:25" x14ac:dyDescent="0.25">
      <c r="V239">
        <v>327.01</v>
      </c>
      <c r="W239">
        <v>328</v>
      </c>
      <c r="X239">
        <v>3.9169999999999998</v>
      </c>
      <c r="Y239" t="s">
        <v>170</v>
      </c>
    </row>
    <row r="240" spans="22:25" x14ac:dyDescent="0.25">
      <c r="V240">
        <v>328.01</v>
      </c>
      <c r="W240">
        <v>329</v>
      </c>
      <c r="X240">
        <v>3.92</v>
      </c>
      <c r="Y240" t="s">
        <v>170</v>
      </c>
    </row>
    <row r="241" spans="22:25" x14ac:dyDescent="0.25">
      <c r="V241">
        <v>329.01</v>
      </c>
      <c r="W241">
        <v>330</v>
      </c>
      <c r="X241">
        <v>3.9220000000000002</v>
      </c>
      <c r="Y241" t="s">
        <v>170</v>
      </c>
    </row>
    <row r="242" spans="22:25" x14ac:dyDescent="0.25">
      <c r="V242">
        <v>330.01</v>
      </c>
      <c r="W242">
        <v>331</v>
      </c>
      <c r="X242">
        <v>3.9239999999999999</v>
      </c>
      <c r="Y242" t="s">
        <v>170</v>
      </c>
    </row>
    <row r="243" spans="22:25" x14ac:dyDescent="0.25">
      <c r="V243">
        <v>331.01</v>
      </c>
      <c r="W243">
        <v>332</v>
      </c>
      <c r="X243">
        <v>3.9260000000000002</v>
      </c>
      <c r="Y243" t="s">
        <v>170</v>
      </c>
    </row>
    <row r="244" spans="22:25" x14ac:dyDescent="0.25">
      <c r="V244">
        <v>332.01</v>
      </c>
      <c r="W244">
        <v>333</v>
      </c>
      <c r="X244">
        <v>3.9279999999999999</v>
      </c>
      <c r="Y244" t="s">
        <v>170</v>
      </c>
    </row>
    <row r="245" spans="22:25" x14ac:dyDescent="0.25">
      <c r="V245">
        <v>333.01</v>
      </c>
      <c r="W245">
        <v>334</v>
      </c>
      <c r="X245">
        <v>3.93</v>
      </c>
      <c r="Y245" t="s">
        <v>170</v>
      </c>
    </row>
    <row r="246" spans="22:25" x14ac:dyDescent="0.25">
      <c r="V246">
        <v>334.01</v>
      </c>
      <c r="W246">
        <v>335</v>
      </c>
      <c r="X246">
        <v>3.9319999999999999</v>
      </c>
      <c r="Y246" t="s">
        <v>170</v>
      </c>
    </row>
    <row r="247" spans="22:25" x14ac:dyDescent="0.25">
      <c r="V247">
        <v>335.01</v>
      </c>
      <c r="W247">
        <v>336</v>
      </c>
      <c r="X247">
        <v>3.9350000000000001</v>
      </c>
      <c r="Y247" t="s">
        <v>170</v>
      </c>
    </row>
    <row r="248" spans="22:25" x14ac:dyDescent="0.25">
      <c r="V248">
        <v>336.01</v>
      </c>
      <c r="W248">
        <v>337</v>
      </c>
      <c r="X248">
        <v>3.9380000000000002</v>
      </c>
      <c r="Y248" t="s">
        <v>170</v>
      </c>
    </row>
    <row r="249" spans="22:25" x14ac:dyDescent="0.25">
      <c r="V249">
        <v>337.01</v>
      </c>
      <c r="W249">
        <v>338</v>
      </c>
      <c r="X249">
        <v>3.94</v>
      </c>
      <c r="Y249" t="s">
        <v>170</v>
      </c>
    </row>
    <row r="250" spans="22:25" x14ac:dyDescent="0.25">
      <c r="V250">
        <v>338.01</v>
      </c>
      <c r="W250">
        <v>339</v>
      </c>
      <c r="X250">
        <v>3.9420000000000002</v>
      </c>
      <c r="Y250" t="s">
        <v>170</v>
      </c>
    </row>
    <row r="251" spans="22:25" x14ac:dyDescent="0.25">
      <c r="V251">
        <v>339.01</v>
      </c>
      <c r="W251">
        <v>340</v>
      </c>
      <c r="X251">
        <v>3.944</v>
      </c>
      <c r="Y251" t="s">
        <v>170</v>
      </c>
    </row>
    <row r="252" spans="22:25" x14ac:dyDescent="0.25">
      <c r="V252">
        <v>340.01</v>
      </c>
      <c r="W252">
        <v>341</v>
      </c>
      <c r="X252">
        <v>3.9460000000000002</v>
      </c>
      <c r="Y252" t="s">
        <v>170</v>
      </c>
    </row>
    <row r="253" spans="22:25" x14ac:dyDescent="0.25">
      <c r="V253">
        <v>341.01</v>
      </c>
      <c r="W253">
        <v>342</v>
      </c>
      <c r="X253">
        <v>3.948</v>
      </c>
      <c r="Y253" t="s">
        <v>170</v>
      </c>
    </row>
    <row r="254" spans="22:25" x14ac:dyDescent="0.25">
      <c r="V254">
        <v>342.01</v>
      </c>
      <c r="W254">
        <v>343</v>
      </c>
      <c r="X254">
        <v>3.95</v>
      </c>
      <c r="Y254" t="s">
        <v>170</v>
      </c>
    </row>
    <row r="255" spans="22:25" x14ac:dyDescent="0.25">
      <c r="V255">
        <v>343.01</v>
      </c>
      <c r="W255">
        <v>344</v>
      </c>
      <c r="X255">
        <v>3.952</v>
      </c>
      <c r="Y255" t="s">
        <v>170</v>
      </c>
    </row>
    <row r="256" spans="22:25" x14ac:dyDescent="0.25">
      <c r="V256">
        <v>344.01</v>
      </c>
      <c r="W256">
        <v>345</v>
      </c>
      <c r="X256">
        <v>3.9540000000000002</v>
      </c>
      <c r="Y256" t="s">
        <v>170</v>
      </c>
    </row>
    <row r="257" spans="22:25" x14ac:dyDescent="0.25">
      <c r="V257">
        <v>345.01</v>
      </c>
      <c r="W257">
        <v>346</v>
      </c>
      <c r="X257">
        <v>3.956</v>
      </c>
      <c r="Y257" t="s">
        <v>170</v>
      </c>
    </row>
    <row r="258" spans="22:25" x14ac:dyDescent="0.25">
      <c r="V258">
        <v>346.01</v>
      </c>
      <c r="W258">
        <v>347</v>
      </c>
      <c r="X258">
        <v>3.9584999999999999</v>
      </c>
      <c r="Y258" t="s">
        <v>170</v>
      </c>
    </row>
    <row r="259" spans="22:25" x14ac:dyDescent="0.25">
      <c r="V259">
        <v>347.01</v>
      </c>
      <c r="W259">
        <v>348</v>
      </c>
      <c r="X259">
        <v>3.9615</v>
      </c>
      <c r="Y259" t="s">
        <v>170</v>
      </c>
    </row>
    <row r="260" spans="22:25" x14ac:dyDescent="0.25">
      <c r="V260">
        <v>348.01</v>
      </c>
      <c r="W260">
        <v>349</v>
      </c>
      <c r="X260">
        <v>3.9630000000000001</v>
      </c>
      <c r="Y260" t="s">
        <v>170</v>
      </c>
    </row>
    <row r="261" spans="22:25" x14ac:dyDescent="0.25">
      <c r="V261">
        <v>349.01</v>
      </c>
      <c r="W261">
        <v>350</v>
      </c>
      <c r="X261">
        <v>3.9645000000000001</v>
      </c>
      <c r="Y261" t="s">
        <v>170</v>
      </c>
    </row>
    <row r="262" spans="22:25" x14ac:dyDescent="0.25">
      <c r="V262">
        <v>350.01</v>
      </c>
      <c r="W262">
        <v>351</v>
      </c>
      <c r="X262">
        <v>3.9660000000000002</v>
      </c>
      <c r="Y262" t="s">
        <v>170</v>
      </c>
    </row>
    <row r="263" spans="22:25" x14ac:dyDescent="0.25">
      <c r="V263">
        <v>351.01</v>
      </c>
      <c r="W263">
        <v>352</v>
      </c>
      <c r="X263">
        <v>3.9674999999999998</v>
      </c>
      <c r="Y263" t="s">
        <v>170</v>
      </c>
    </row>
    <row r="264" spans="22:25" x14ac:dyDescent="0.25">
      <c r="V264">
        <v>352.01</v>
      </c>
      <c r="W264">
        <v>353</v>
      </c>
      <c r="X264">
        <v>3.9689999999999999</v>
      </c>
      <c r="Y264" t="s">
        <v>170</v>
      </c>
    </row>
    <row r="265" spans="22:25" x14ac:dyDescent="0.25">
      <c r="V265">
        <v>353.01</v>
      </c>
      <c r="W265">
        <v>354</v>
      </c>
      <c r="X265">
        <v>3.9704999999999999</v>
      </c>
      <c r="Y265" t="s">
        <v>170</v>
      </c>
    </row>
    <row r="266" spans="22:25" x14ac:dyDescent="0.25">
      <c r="V266">
        <v>354.01</v>
      </c>
      <c r="W266">
        <v>355</v>
      </c>
      <c r="X266">
        <v>3.972</v>
      </c>
      <c r="Y266" t="s">
        <v>170</v>
      </c>
    </row>
    <row r="267" spans="22:25" x14ac:dyDescent="0.25">
      <c r="V267">
        <v>355.01</v>
      </c>
      <c r="W267">
        <v>356</v>
      </c>
      <c r="X267">
        <v>3.9735</v>
      </c>
      <c r="Y267" t="s">
        <v>170</v>
      </c>
    </row>
    <row r="268" spans="22:25" x14ac:dyDescent="0.25">
      <c r="V268">
        <v>356.01</v>
      </c>
      <c r="W268">
        <v>357</v>
      </c>
      <c r="X268">
        <v>3.9750000000000001</v>
      </c>
      <c r="Y268" t="s">
        <v>170</v>
      </c>
    </row>
    <row r="269" spans="22:25" x14ac:dyDescent="0.25">
      <c r="V269">
        <v>357.01</v>
      </c>
      <c r="W269">
        <v>358</v>
      </c>
      <c r="X269">
        <v>3.9769999999999999</v>
      </c>
      <c r="Y269" t="s">
        <v>170</v>
      </c>
    </row>
    <row r="270" spans="22:25" x14ac:dyDescent="0.25">
      <c r="V270">
        <v>358.01</v>
      </c>
      <c r="W270">
        <v>359</v>
      </c>
      <c r="X270">
        <v>3.9794999999999998</v>
      </c>
      <c r="Y270" t="s">
        <v>170</v>
      </c>
    </row>
    <row r="271" spans="22:25" x14ac:dyDescent="0.25">
      <c r="V271">
        <v>359.01</v>
      </c>
      <c r="W271">
        <v>360</v>
      </c>
      <c r="X271">
        <v>3.9809999999999999</v>
      </c>
      <c r="Y271" t="s">
        <v>170</v>
      </c>
    </row>
    <row r="272" spans="22:25" x14ac:dyDescent="0.25">
      <c r="V272">
        <v>360.01</v>
      </c>
      <c r="W272">
        <v>361</v>
      </c>
      <c r="X272">
        <v>3.9824999999999999</v>
      </c>
      <c r="Y272" t="s">
        <v>170</v>
      </c>
    </row>
    <row r="273" spans="22:25" x14ac:dyDescent="0.25">
      <c r="V273">
        <v>361.01</v>
      </c>
      <c r="W273">
        <v>362</v>
      </c>
      <c r="X273">
        <v>3.984</v>
      </c>
      <c r="Y273" t="s">
        <v>170</v>
      </c>
    </row>
    <row r="274" spans="22:25" x14ac:dyDescent="0.25">
      <c r="V274">
        <v>362.01</v>
      </c>
      <c r="W274">
        <v>363</v>
      </c>
      <c r="X274">
        <v>3.9855</v>
      </c>
      <c r="Y274" t="s">
        <v>170</v>
      </c>
    </row>
    <row r="275" spans="22:25" x14ac:dyDescent="0.25">
      <c r="V275">
        <v>363.01</v>
      </c>
      <c r="W275">
        <v>364</v>
      </c>
      <c r="X275">
        <v>3.9870000000000001</v>
      </c>
      <c r="Y275" t="s">
        <v>170</v>
      </c>
    </row>
    <row r="276" spans="22:25" x14ac:dyDescent="0.25">
      <c r="V276">
        <v>364.01</v>
      </c>
      <c r="W276">
        <v>365</v>
      </c>
      <c r="X276">
        <v>3.9885000000000002</v>
      </c>
      <c r="Y276" t="s">
        <v>170</v>
      </c>
    </row>
    <row r="277" spans="22:25" x14ac:dyDescent="0.25">
      <c r="V277">
        <v>365.01</v>
      </c>
      <c r="W277">
        <v>366</v>
      </c>
      <c r="X277">
        <v>3.99</v>
      </c>
      <c r="Y277" t="s">
        <v>170</v>
      </c>
    </row>
    <row r="278" spans="22:25" x14ac:dyDescent="0.25">
      <c r="V278">
        <v>366.01</v>
      </c>
      <c r="W278">
        <v>367</v>
      </c>
      <c r="X278">
        <v>3.9914999999999998</v>
      </c>
      <c r="Y278" t="s">
        <v>170</v>
      </c>
    </row>
    <row r="279" spans="22:25" x14ac:dyDescent="0.25">
      <c r="V279">
        <v>367.01</v>
      </c>
      <c r="W279">
        <v>368</v>
      </c>
      <c r="X279">
        <v>3.9929999999999999</v>
      </c>
      <c r="Y279" t="s">
        <v>170</v>
      </c>
    </row>
    <row r="280" spans="22:25" x14ac:dyDescent="0.25">
      <c r="V280">
        <v>368.01</v>
      </c>
      <c r="W280">
        <v>369</v>
      </c>
      <c r="X280">
        <v>3.9950000000000001</v>
      </c>
      <c r="Y280" t="s">
        <v>170</v>
      </c>
    </row>
    <row r="281" spans="22:25" x14ac:dyDescent="0.25">
      <c r="V281">
        <v>369.01</v>
      </c>
      <c r="W281">
        <v>370</v>
      </c>
      <c r="X281">
        <v>3.9975000000000001</v>
      </c>
      <c r="Y281" t="s">
        <v>170</v>
      </c>
    </row>
    <row r="282" spans="22:25" x14ac:dyDescent="0.25">
      <c r="V282">
        <v>370.01</v>
      </c>
      <c r="W282">
        <v>371</v>
      </c>
      <c r="X282">
        <v>3.9990000000000001</v>
      </c>
      <c r="Y282" t="s">
        <v>170</v>
      </c>
    </row>
    <row r="283" spans="22:25" x14ac:dyDescent="0.25">
      <c r="V283">
        <v>371.01</v>
      </c>
      <c r="W283">
        <v>372</v>
      </c>
      <c r="X283">
        <v>4.0004999999999997</v>
      </c>
      <c r="Y283" t="s">
        <v>170</v>
      </c>
    </row>
    <row r="284" spans="22:25" x14ac:dyDescent="0.25">
      <c r="V284">
        <v>372.01</v>
      </c>
      <c r="W284">
        <v>373</v>
      </c>
      <c r="X284">
        <v>4.0019999999999998</v>
      </c>
      <c r="Y284" t="s">
        <v>170</v>
      </c>
    </row>
    <row r="285" spans="22:25" x14ac:dyDescent="0.25">
      <c r="V285">
        <v>373.01</v>
      </c>
      <c r="W285">
        <v>374</v>
      </c>
      <c r="X285">
        <v>4.0034999999999998</v>
      </c>
      <c r="Y285" t="s">
        <v>170</v>
      </c>
    </row>
    <row r="286" spans="22:25" x14ac:dyDescent="0.25">
      <c r="V286">
        <v>374.01</v>
      </c>
      <c r="W286">
        <v>375</v>
      </c>
      <c r="X286">
        <v>4.0049999999999999</v>
      </c>
      <c r="Y286" t="s">
        <v>170</v>
      </c>
    </row>
    <row r="287" spans="22:25" x14ac:dyDescent="0.25">
      <c r="V287">
        <v>375.01</v>
      </c>
      <c r="W287">
        <v>376</v>
      </c>
      <c r="X287">
        <v>4.0065</v>
      </c>
      <c r="Y287" t="s">
        <v>170</v>
      </c>
    </row>
    <row r="288" spans="22:25" x14ac:dyDescent="0.25">
      <c r="V288">
        <v>376.01</v>
      </c>
      <c r="W288">
        <v>377</v>
      </c>
      <c r="X288">
        <v>4.008</v>
      </c>
      <c r="Y288" t="s">
        <v>170</v>
      </c>
    </row>
    <row r="289" spans="22:25" x14ac:dyDescent="0.25">
      <c r="V289">
        <v>377.01</v>
      </c>
      <c r="W289">
        <v>378</v>
      </c>
      <c r="X289">
        <v>4.0095000000000001</v>
      </c>
      <c r="Y289" t="s">
        <v>170</v>
      </c>
    </row>
    <row r="290" spans="22:25" x14ac:dyDescent="0.25">
      <c r="V290">
        <v>378.01</v>
      </c>
      <c r="W290">
        <v>379</v>
      </c>
      <c r="X290">
        <v>4.0114999999999998</v>
      </c>
      <c r="Y290" t="s">
        <v>170</v>
      </c>
    </row>
    <row r="291" spans="22:25" x14ac:dyDescent="0.25">
      <c r="V291">
        <v>379.01</v>
      </c>
      <c r="W291">
        <v>380</v>
      </c>
      <c r="X291">
        <v>4.0140000000000002</v>
      </c>
      <c r="Y291" t="s">
        <v>170</v>
      </c>
    </row>
    <row r="292" spans="22:25" x14ac:dyDescent="0.25">
      <c r="V292">
        <v>380.01</v>
      </c>
      <c r="W292">
        <v>381</v>
      </c>
      <c r="X292">
        <v>4.0155000000000003</v>
      </c>
      <c r="Y292" t="s">
        <v>170</v>
      </c>
    </row>
    <row r="293" spans="22:25" x14ac:dyDescent="0.25">
      <c r="V293">
        <v>381.01</v>
      </c>
      <c r="W293">
        <v>382</v>
      </c>
      <c r="X293">
        <v>4.0170000000000003</v>
      </c>
      <c r="Y293" t="s">
        <v>170</v>
      </c>
    </row>
    <row r="294" spans="22:25" x14ac:dyDescent="0.25">
      <c r="V294">
        <v>382.01</v>
      </c>
      <c r="W294">
        <v>383</v>
      </c>
      <c r="X294">
        <v>4.0185000000000004</v>
      </c>
      <c r="Y294" t="s">
        <v>170</v>
      </c>
    </row>
    <row r="295" spans="22:25" x14ac:dyDescent="0.25">
      <c r="V295">
        <v>383.01</v>
      </c>
      <c r="W295">
        <v>384</v>
      </c>
      <c r="X295">
        <v>4.0199999999999996</v>
      </c>
      <c r="Y295" t="s">
        <v>170</v>
      </c>
    </row>
    <row r="296" spans="22:25" x14ac:dyDescent="0.25">
      <c r="V296">
        <v>384.01</v>
      </c>
      <c r="W296">
        <v>385</v>
      </c>
      <c r="X296">
        <v>4.0229999999999997</v>
      </c>
      <c r="Y296" t="s">
        <v>170</v>
      </c>
    </row>
    <row r="297" spans="22:25" x14ac:dyDescent="0.25">
      <c r="V297">
        <v>385.01</v>
      </c>
      <c r="W297">
        <v>386</v>
      </c>
      <c r="X297">
        <v>4.0259999999999998</v>
      </c>
      <c r="Y297" t="s">
        <v>170</v>
      </c>
    </row>
    <row r="298" spans="22:25" x14ac:dyDescent="0.25">
      <c r="V298">
        <v>386.01</v>
      </c>
      <c r="W298">
        <v>387</v>
      </c>
      <c r="X298">
        <v>4.0289999999999999</v>
      </c>
      <c r="Y298" t="s">
        <v>170</v>
      </c>
    </row>
    <row r="299" spans="22:25" x14ac:dyDescent="0.25">
      <c r="V299">
        <v>387.01</v>
      </c>
      <c r="W299">
        <v>388</v>
      </c>
      <c r="X299">
        <v>4.032</v>
      </c>
      <c r="Y299" t="s">
        <v>170</v>
      </c>
    </row>
    <row r="300" spans="22:25" x14ac:dyDescent="0.25">
      <c r="V300">
        <v>388.01</v>
      </c>
      <c r="W300">
        <v>389</v>
      </c>
      <c r="X300">
        <v>4.0350000000000001</v>
      </c>
      <c r="Y300" t="s">
        <v>170</v>
      </c>
    </row>
    <row r="301" spans="22:25" x14ac:dyDescent="0.25">
      <c r="V301">
        <v>389.01</v>
      </c>
      <c r="W301">
        <v>390</v>
      </c>
      <c r="X301">
        <v>4.0389999999999997</v>
      </c>
      <c r="Y301" t="s">
        <v>170</v>
      </c>
    </row>
    <row r="302" spans="22:25" x14ac:dyDescent="0.25">
      <c r="V302">
        <v>390.01</v>
      </c>
      <c r="W302">
        <v>391</v>
      </c>
      <c r="X302">
        <v>4.0439999999999996</v>
      </c>
      <c r="Y302" t="s">
        <v>170</v>
      </c>
    </row>
    <row r="303" spans="22:25" x14ac:dyDescent="0.25">
      <c r="V303">
        <v>391.01</v>
      </c>
      <c r="W303">
        <v>392</v>
      </c>
      <c r="X303">
        <v>4.0469999999999997</v>
      </c>
      <c r="Y303" t="s">
        <v>170</v>
      </c>
    </row>
    <row r="304" spans="22:25" x14ac:dyDescent="0.25">
      <c r="V304">
        <v>392.01</v>
      </c>
      <c r="W304">
        <v>393</v>
      </c>
      <c r="X304">
        <v>4.05</v>
      </c>
      <c r="Y304" t="s">
        <v>170</v>
      </c>
    </row>
    <row r="305" spans="22:25" x14ac:dyDescent="0.25">
      <c r="V305">
        <v>393.01</v>
      </c>
      <c r="W305">
        <v>394</v>
      </c>
      <c r="X305">
        <v>4.0529999999999999</v>
      </c>
      <c r="Y305" t="s">
        <v>170</v>
      </c>
    </row>
    <row r="306" spans="22:25" x14ac:dyDescent="0.25">
      <c r="V306">
        <v>394.01</v>
      </c>
      <c r="W306">
        <v>395</v>
      </c>
      <c r="X306">
        <v>4.056</v>
      </c>
      <c r="Y306" t="s">
        <v>170</v>
      </c>
    </row>
    <row r="307" spans="22:25" x14ac:dyDescent="0.25">
      <c r="V307">
        <v>395.01</v>
      </c>
      <c r="W307">
        <v>396</v>
      </c>
      <c r="X307">
        <v>4.0590000000000002</v>
      </c>
      <c r="Y307" t="s">
        <v>170</v>
      </c>
    </row>
    <row r="308" spans="22:25" x14ac:dyDescent="0.25">
      <c r="V308">
        <v>396.01</v>
      </c>
      <c r="W308">
        <v>397</v>
      </c>
      <c r="X308">
        <v>4.0620000000000003</v>
      </c>
      <c r="Y308" t="s">
        <v>170</v>
      </c>
    </row>
    <row r="309" spans="22:25" x14ac:dyDescent="0.25">
      <c r="V309">
        <v>397.01</v>
      </c>
      <c r="W309">
        <v>398</v>
      </c>
      <c r="X309">
        <v>4.0650000000000004</v>
      </c>
      <c r="Y309" t="s">
        <v>170</v>
      </c>
    </row>
    <row r="310" spans="22:25" x14ac:dyDescent="0.25">
      <c r="V310">
        <v>398.01</v>
      </c>
      <c r="W310">
        <v>399</v>
      </c>
      <c r="X310">
        <v>4.0679999999999996</v>
      </c>
      <c r="Y310" t="s">
        <v>170</v>
      </c>
    </row>
    <row r="311" spans="22:25" x14ac:dyDescent="0.25">
      <c r="V311">
        <v>399.01</v>
      </c>
      <c r="W311">
        <v>400</v>
      </c>
      <c r="X311">
        <v>4.0709999999999997</v>
      </c>
      <c r="Y311" t="s">
        <v>170</v>
      </c>
    </row>
    <row r="312" spans="22:25" x14ac:dyDescent="0.25">
      <c r="V312">
        <v>400.01</v>
      </c>
      <c r="W312">
        <v>401</v>
      </c>
      <c r="X312">
        <v>4.0754999999999999</v>
      </c>
      <c r="Y312" t="s">
        <v>170</v>
      </c>
    </row>
    <row r="313" spans="22:25" x14ac:dyDescent="0.25">
      <c r="V313">
        <v>401.01</v>
      </c>
      <c r="W313">
        <v>402</v>
      </c>
      <c r="X313">
        <v>4.08</v>
      </c>
      <c r="Y313" t="s">
        <v>170</v>
      </c>
    </row>
    <row r="314" spans="22:25" x14ac:dyDescent="0.25">
      <c r="V314">
        <v>402.01</v>
      </c>
      <c r="W314">
        <v>403</v>
      </c>
      <c r="X314">
        <v>4.0845000000000002</v>
      </c>
      <c r="Y314" t="s">
        <v>170</v>
      </c>
    </row>
    <row r="315" spans="22:25" x14ac:dyDescent="0.25">
      <c r="V315">
        <v>403.01</v>
      </c>
      <c r="W315">
        <v>404</v>
      </c>
      <c r="X315">
        <v>4.0890000000000004</v>
      </c>
      <c r="Y315" t="s">
        <v>170</v>
      </c>
    </row>
    <row r="316" spans="22:25" x14ac:dyDescent="0.25">
      <c r="V316">
        <v>404.01</v>
      </c>
      <c r="W316">
        <v>405</v>
      </c>
      <c r="X316">
        <v>4.0934999999999997</v>
      </c>
      <c r="Y316" t="s">
        <v>170</v>
      </c>
    </row>
    <row r="317" spans="22:25" x14ac:dyDescent="0.25">
      <c r="V317">
        <v>405.01</v>
      </c>
      <c r="W317">
        <v>406</v>
      </c>
      <c r="X317">
        <v>4.0979999999999999</v>
      </c>
      <c r="Y317" t="s">
        <v>170</v>
      </c>
    </row>
    <row r="318" spans="22:25" x14ac:dyDescent="0.25">
      <c r="V318">
        <v>406.01</v>
      </c>
      <c r="W318">
        <v>407</v>
      </c>
      <c r="X318">
        <v>4.1025</v>
      </c>
      <c r="Y318" t="s">
        <v>170</v>
      </c>
    </row>
    <row r="319" spans="22:25" x14ac:dyDescent="0.25">
      <c r="V319">
        <v>407.01</v>
      </c>
      <c r="W319">
        <v>408</v>
      </c>
      <c r="X319">
        <v>4.1070000000000002</v>
      </c>
      <c r="Y319" t="s">
        <v>170</v>
      </c>
    </row>
    <row r="320" spans="22:25" x14ac:dyDescent="0.25">
      <c r="V320">
        <v>408.01</v>
      </c>
      <c r="W320">
        <v>409</v>
      </c>
      <c r="X320">
        <v>4.1115000000000004</v>
      </c>
      <c r="Y320" t="s">
        <v>170</v>
      </c>
    </row>
    <row r="321" spans="22:25" x14ac:dyDescent="0.25">
      <c r="V321">
        <v>409.01</v>
      </c>
      <c r="W321">
        <v>410</v>
      </c>
      <c r="X321">
        <v>4.1159999999999997</v>
      </c>
      <c r="Y321" t="s">
        <v>170</v>
      </c>
    </row>
    <row r="322" spans="22:25" x14ac:dyDescent="0.25">
      <c r="V322">
        <v>410.01</v>
      </c>
      <c r="W322">
        <v>411</v>
      </c>
      <c r="X322">
        <v>4.1219999999999999</v>
      </c>
      <c r="Y322" t="s">
        <v>170</v>
      </c>
    </row>
    <row r="323" spans="22:25" x14ac:dyDescent="0.25">
      <c r="V323">
        <v>411.01</v>
      </c>
      <c r="W323">
        <v>412</v>
      </c>
      <c r="X323">
        <v>4.1295000000000002</v>
      </c>
      <c r="Y323" t="s">
        <v>170</v>
      </c>
    </row>
    <row r="324" spans="22:25" x14ac:dyDescent="0.25">
      <c r="V324">
        <v>412.01</v>
      </c>
      <c r="W324">
        <v>413</v>
      </c>
      <c r="X324">
        <v>4.1340000000000003</v>
      </c>
      <c r="Y324" t="s">
        <v>170</v>
      </c>
    </row>
    <row r="325" spans="22:25" x14ac:dyDescent="0.25">
      <c r="V325">
        <v>413.01</v>
      </c>
      <c r="W325">
        <v>414</v>
      </c>
      <c r="X325">
        <v>4.1384999999999996</v>
      </c>
      <c r="Y325" t="s">
        <v>170</v>
      </c>
    </row>
    <row r="326" spans="22:25" x14ac:dyDescent="0.25">
      <c r="V326">
        <v>414.01</v>
      </c>
      <c r="W326">
        <v>415</v>
      </c>
      <c r="X326">
        <v>4.1429999999999998</v>
      </c>
      <c r="Y326" t="s">
        <v>170</v>
      </c>
    </row>
    <row r="327" spans="22:25" x14ac:dyDescent="0.25">
      <c r="V327">
        <v>415.01</v>
      </c>
      <c r="W327">
        <v>416</v>
      </c>
      <c r="X327">
        <v>4.1475</v>
      </c>
      <c r="Y327" t="s">
        <v>170</v>
      </c>
    </row>
    <row r="328" spans="22:25" x14ac:dyDescent="0.25">
      <c r="V328">
        <v>416.01</v>
      </c>
      <c r="W328">
        <v>417</v>
      </c>
      <c r="X328">
        <v>4.1520000000000001</v>
      </c>
      <c r="Y328" t="s">
        <v>170</v>
      </c>
    </row>
    <row r="329" spans="22:25" x14ac:dyDescent="0.25">
      <c r="V329">
        <v>417.01</v>
      </c>
      <c r="W329">
        <v>418</v>
      </c>
      <c r="X329">
        <v>4.1565000000000003</v>
      </c>
      <c r="Y329" t="s">
        <v>170</v>
      </c>
    </row>
    <row r="330" spans="22:25" x14ac:dyDescent="0.25">
      <c r="V330">
        <v>418.01</v>
      </c>
      <c r="W330">
        <v>419</v>
      </c>
      <c r="X330">
        <v>4.1609999999999996</v>
      </c>
      <c r="Y330" t="s">
        <v>170</v>
      </c>
    </row>
    <row r="331" spans="22:25" x14ac:dyDescent="0.25">
      <c r="V331">
        <v>419.01</v>
      </c>
      <c r="W331">
        <v>420</v>
      </c>
      <c r="X331">
        <v>4.1654999999999998</v>
      </c>
      <c r="Y331" t="s">
        <v>170</v>
      </c>
    </row>
    <row r="332" spans="22:25" x14ac:dyDescent="0.25">
      <c r="V332">
        <v>420.01</v>
      </c>
      <c r="W332">
        <v>421</v>
      </c>
      <c r="X332">
        <v>4.17</v>
      </c>
      <c r="Y332" t="s">
        <v>170</v>
      </c>
    </row>
    <row r="333" spans="22:25" x14ac:dyDescent="0.25">
      <c r="V333">
        <v>421.01</v>
      </c>
      <c r="W333">
        <v>422</v>
      </c>
      <c r="X333">
        <v>4.1779999999999999</v>
      </c>
      <c r="Y333" t="s">
        <v>170</v>
      </c>
    </row>
    <row r="334" spans="22:25" x14ac:dyDescent="0.25">
      <c r="V334">
        <v>422.01</v>
      </c>
      <c r="W334">
        <v>423</v>
      </c>
      <c r="X334">
        <v>4.1864999999999997</v>
      </c>
      <c r="Y334" t="s">
        <v>170</v>
      </c>
    </row>
    <row r="335" spans="22:25" x14ac:dyDescent="0.25">
      <c r="V335">
        <v>423.01</v>
      </c>
      <c r="W335">
        <v>424</v>
      </c>
      <c r="X335">
        <v>4.1920000000000002</v>
      </c>
      <c r="Y335" t="s">
        <v>170</v>
      </c>
    </row>
    <row r="336" spans="22:25" x14ac:dyDescent="0.25">
      <c r="V336">
        <v>424.01</v>
      </c>
      <c r="W336">
        <v>425</v>
      </c>
      <c r="X336">
        <v>4.1974999999999998</v>
      </c>
      <c r="Y336" t="s">
        <v>170</v>
      </c>
    </row>
    <row r="337" spans="22:25" x14ac:dyDescent="0.25">
      <c r="V337">
        <v>425.01</v>
      </c>
      <c r="W337">
        <v>426</v>
      </c>
      <c r="X337">
        <v>4.2030000000000003</v>
      </c>
      <c r="Y337" t="s">
        <v>170</v>
      </c>
    </row>
    <row r="338" spans="22:25" x14ac:dyDescent="0.25">
      <c r="V338">
        <v>426.01</v>
      </c>
      <c r="W338">
        <v>427</v>
      </c>
      <c r="X338">
        <v>4.2084999999999999</v>
      </c>
      <c r="Y338" t="s">
        <v>170</v>
      </c>
    </row>
    <row r="339" spans="22:25" x14ac:dyDescent="0.25">
      <c r="V339">
        <v>427.01</v>
      </c>
      <c r="W339">
        <v>428</v>
      </c>
      <c r="X339">
        <v>4.2140000000000004</v>
      </c>
      <c r="Y339" t="s">
        <v>170</v>
      </c>
    </row>
    <row r="340" spans="22:25" x14ac:dyDescent="0.25">
      <c r="V340">
        <v>428.01</v>
      </c>
      <c r="W340">
        <v>429</v>
      </c>
      <c r="X340">
        <v>4.2195</v>
      </c>
      <c r="Y340" t="s">
        <v>170</v>
      </c>
    </row>
    <row r="341" spans="22:25" x14ac:dyDescent="0.25">
      <c r="V341">
        <v>429.01</v>
      </c>
      <c r="W341">
        <v>430</v>
      </c>
      <c r="X341">
        <v>4.2249999999999996</v>
      </c>
      <c r="Y341" t="s">
        <v>170</v>
      </c>
    </row>
    <row r="342" spans="22:25" x14ac:dyDescent="0.25">
      <c r="V342">
        <v>430.01</v>
      </c>
      <c r="W342">
        <v>431</v>
      </c>
      <c r="X342">
        <v>4.2305000000000001</v>
      </c>
      <c r="Y342" t="s">
        <v>170</v>
      </c>
    </row>
    <row r="343" spans="22:25" x14ac:dyDescent="0.25">
      <c r="V343">
        <v>431.01</v>
      </c>
      <c r="W343">
        <v>432</v>
      </c>
      <c r="X343">
        <v>4.2359999999999998</v>
      </c>
      <c r="Y343" t="s">
        <v>170</v>
      </c>
    </row>
    <row r="344" spans="22:25" x14ac:dyDescent="0.25">
      <c r="V344">
        <v>432.01</v>
      </c>
      <c r="W344">
        <v>433</v>
      </c>
      <c r="X344">
        <v>4.2439999999999998</v>
      </c>
      <c r="Y344" t="s">
        <v>170</v>
      </c>
    </row>
    <row r="345" spans="22:25" x14ac:dyDescent="0.25">
      <c r="V345">
        <v>433.01</v>
      </c>
      <c r="W345">
        <v>434</v>
      </c>
      <c r="X345">
        <v>4.2525000000000004</v>
      </c>
      <c r="Y345" t="s">
        <v>170</v>
      </c>
    </row>
    <row r="346" spans="22:25" x14ac:dyDescent="0.25">
      <c r="V346">
        <v>434.01</v>
      </c>
      <c r="W346">
        <v>435</v>
      </c>
      <c r="X346">
        <v>4.258</v>
      </c>
      <c r="Y346" t="s">
        <v>170</v>
      </c>
    </row>
    <row r="347" spans="22:25" x14ac:dyDescent="0.25">
      <c r="V347">
        <v>435.01</v>
      </c>
      <c r="W347">
        <v>436</v>
      </c>
      <c r="X347">
        <v>4.2634999999999996</v>
      </c>
      <c r="Y347" t="s">
        <v>170</v>
      </c>
    </row>
    <row r="348" spans="22:25" x14ac:dyDescent="0.25">
      <c r="V348">
        <v>436.01</v>
      </c>
      <c r="W348">
        <v>437</v>
      </c>
      <c r="X348">
        <v>4.2690000000000001</v>
      </c>
      <c r="Y348" t="s">
        <v>170</v>
      </c>
    </row>
    <row r="349" spans="22:25" x14ac:dyDescent="0.25">
      <c r="V349">
        <v>437.01</v>
      </c>
      <c r="W349">
        <v>438</v>
      </c>
      <c r="X349">
        <v>4.2744999999999997</v>
      </c>
      <c r="Y349" t="s">
        <v>170</v>
      </c>
    </row>
    <row r="350" spans="22:25" x14ac:dyDescent="0.25">
      <c r="V350">
        <v>438.01</v>
      </c>
      <c r="W350">
        <v>439</v>
      </c>
      <c r="X350">
        <v>4.28</v>
      </c>
      <c r="Y350" t="s">
        <v>170</v>
      </c>
    </row>
    <row r="351" spans="22:25" x14ac:dyDescent="0.25">
      <c r="V351">
        <v>439.01</v>
      </c>
      <c r="W351">
        <v>440</v>
      </c>
      <c r="X351">
        <v>4.2865000000000002</v>
      </c>
      <c r="Y351" t="s">
        <v>170</v>
      </c>
    </row>
    <row r="352" spans="22:25" x14ac:dyDescent="0.25">
      <c r="V352">
        <v>440.01</v>
      </c>
      <c r="W352">
        <v>441</v>
      </c>
      <c r="X352">
        <v>4.2930000000000001</v>
      </c>
      <c r="Y352" t="s">
        <v>170</v>
      </c>
    </row>
    <row r="353" spans="22:25" x14ac:dyDescent="0.25">
      <c r="V353">
        <v>441.01</v>
      </c>
      <c r="W353">
        <v>442</v>
      </c>
      <c r="X353">
        <v>4.2995000000000001</v>
      </c>
      <c r="Y353" t="s">
        <v>170</v>
      </c>
    </row>
    <row r="354" spans="22:25" x14ac:dyDescent="0.25">
      <c r="V354">
        <v>442.01</v>
      </c>
      <c r="W354">
        <v>443</v>
      </c>
      <c r="X354">
        <v>4.3040000000000003</v>
      </c>
      <c r="Y354" t="s">
        <v>170</v>
      </c>
    </row>
    <row r="355" spans="22:25" x14ac:dyDescent="0.25">
      <c r="V355">
        <v>443.01</v>
      </c>
      <c r="W355">
        <v>444</v>
      </c>
      <c r="X355">
        <v>4.319</v>
      </c>
      <c r="Y355" t="s">
        <v>170</v>
      </c>
    </row>
    <row r="356" spans="22:25" x14ac:dyDescent="0.25">
      <c r="V356">
        <v>444.01</v>
      </c>
      <c r="W356">
        <v>445</v>
      </c>
      <c r="X356">
        <v>4.3254999999999999</v>
      </c>
      <c r="Y356" t="s">
        <v>170</v>
      </c>
    </row>
    <row r="357" spans="22:25" x14ac:dyDescent="0.25">
      <c r="V357">
        <v>445.01</v>
      </c>
      <c r="W357">
        <v>446</v>
      </c>
      <c r="X357">
        <v>4.3319999999999999</v>
      </c>
      <c r="Y357" t="s">
        <v>170</v>
      </c>
    </row>
    <row r="358" spans="22:25" x14ac:dyDescent="0.25">
      <c r="V358">
        <v>446.01</v>
      </c>
      <c r="W358">
        <v>447</v>
      </c>
      <c r="X358">
        <v>4.3384999999999998</v>
      </c>
      <c r="Y358" t="s">
        <v>170</v>
      </c>
    </row>
    <row r="359" spans="22:25" x14ac:dyDescent="0.25">
      <c r="V359">
        <v>447.01</v>
      </c>
      <c r="W359">
        <v>448</v>
      </c>
      <c r="X359">
        <v>4.3449999999999998</v>
      </c>
      <c r="Y359" t="s">
        <v>170</v>
      </c>
    </row>
    <row r="360" spans="22:25" x14ac:dyDescent="0.25">
      <c r="V360">
        <v>448.01</v>
      </c>
      <c r="W360">
        <v>449</v>
      </c>
      <c r="X360">
        <v>4.3514999999999997</v>
      </c>
      <c r="Y360" t="s">
        <v>170</v>
      </c>
    </row>
    <row r="361" spans="22:25" x14ac:dyDescent="0.25">
      <c r="V361">
        <v>449.01</v>
      </c>
      <c r="W361">
        <v>450</v>
      </c>
      <c r="X361">
        <v>4.3579999999999997</v>
      </c>
      <c r="Y361" t="s">
        <v>170</v>
      </c>
    </row>
    <row r="362" spans="22:25" x14ac:dyDescent="0.25">
      <c r="V362">
        <v>450.01</v>
      </c>
      <c r="W362">
        <v>451</v>
      </c>
      <c r="X362">
        <v>4.3644999999999996</v>
      </c>
      <c r="Y362" t="s">
        <v>170</v>
      </c>
    </row>
    <row r="363" spans="22:25" x14ac:dyDescent="0.25">
      <c r="V363">
        <v>451.01</v>
      </c>
      <c r="W363">
        <v>452</v>
      </c>
      <c r="X363">
        <v>4.3710000000000004</v>
      </c>
      <c r="Y363" t="s">
        <v>170</v>
      </c>
    </row>
    <row r="364" spans="22:25" x14ac:dyDescent="0.25">
      <c r="V364">
        <v>452.01</v>
      </c>
      <c r="W364">
        <v>453</v>
      </c>
      <c r="X364">
        <v>4.3775000000000004</v>
      </c>
      <c r="Y364" t="s">
        <v>170</v>
      </c>
    </row>
    <row r="365" spans="22:25" x14ac:dyDescent="0.25">
      <c r="V365">
        <v>453.01</v>
      </c>
      <c r="W365">
        <v>454</v>
      </c>
      <c r="X365">
        <v>4.3869999999999996</v>
      </c>
      <c r="Y365" t="s">
        <v>170</v>
      </c>
    </row>
    <row r="366" spans="22:25" x14ac:dyDescent="0.25">
      <c r="V366">
        <v>454.01</v>
      </c>
      <c r="W366">
        <v>455</v>
      </c>
      <c r="X366">
        <v>4.3970000000000002</v>
      </c>
      <c r="Y366" t="s">
        <v>170</v>
      </c>
    </row>
    <row r="367" spans="22:25" x14ac:dyDescent="0.25">
      <c r="V367">
        <v>455.01</v>
      </c>
      <c r="W367">
        <v>456</v>
      </c>
      <c r="X367">
        <v>4.4035000000000002</v>
      </c>
      <c r="Y367" t="s">
        <v>170</v>
      </c>
    </row>
    <row r="368" spans="22:25" x14ac:dyDescent="0.25">
      <c r="V368">
        <v>456.01</v>
      </c>
      <c r="W368">
        <v>457</v>
      </c>
      <c r="X368">
        <v>4.41</v>
      </c>
      <c r="Y368" t="s">
        <v>170</v>
      </c>
    </row>
    <row r="369" spans="22:25" x14ac:dyDescent="0.25">
      <c r="V369">
        <v>457.01</v>
      </c>
      <c r="W369">
        <v>458</v>
      </c>
      <c r="X369">
        <v>4.4165000000000001</v>
      </c>
      <c r="Y369" t="s">
        <v>170</v>
      </c>
    </row>
    <row r="370" spans="22:25" x14ac:dyDescent="0.25">
      <c r="V370">
        <v>458.01</v>
      </c>
      <c r="W370">
        <v>459</v>
      </c>
      <c r="X370">
        <v>4.423</v>
      </c>
      <c r="Y370" t="s">
        <v>170</v>
      </c>
    </row>
    <row r="371" spans="22:25" x14ac:dyDescent="0.25">
      <c r="V371">
        <v>459.01</v>
      </c>
      <c r="W371">
        <v>460</v>
      </c>
      <c r="X371">
        <v>4.4295</v>
      </c>
      <c r="Y371" t="s">
        <v>170</v>
      </c>
    </row>
    <row r="372" spans="22:25" x14ac:dyDescent="0.25">
      <c r="V372">
        <v>460.01</v>
      </c>
      <c r="W372">
        <v>461</v>
      </c>
      <c r="X372">
        <v>4.4359999999999999</v>
      </c>
      <c r="Y372" t="s">
        <v>170</v>
      </c>
    </row>
    <row r="373" spans="22:25" x14ac:dyDescent="0.25">
      <c r="V373">
        <v>461.01</v>
      </c>
      <c r="W373">
        <v>462</v>
      </c>
      <c r="X373">
        <v>4.4424999999999999</v>
      </c>
      <c r="Y373" t="s">
        <v>170</v>
      </c>
    </row>
    <row r="374" spans="22:25" x14ac:dyDescent="0.25">
      <c r="V374">
        <v>462.01</v>
      </c>
      <c r="W374">
        <v>463</v>
      </c>
      <c r="X374">
        <v>4.4489999999999998</v>
      </c>
      <c r="Y374" t="s">
        <v>170</v>
      </c>
    </row>
    <row r="375" spans="22:25" x14ac:dyDescent="0.25">
      <c r="V375">
        <v>463.01</v>
      </c>
      <c r="W375">
        <v>464</v>
      </c>
      <c r="X375">
        <v>4.4554999999999998</v>
      </c>
      <c r="Y375" t="s">
        <v>170</v>
      </c>
    </row>
    <row r="376" spans="22:25" x14ac:dyDescent="0.25">
      <c r="V376">
        <v>464.01</v>
      </c>
      <c r="W376">
        <v>465</v>
      </c>
      <c r="X376">
        <v>4.4645000000000001</v>
      </c>
      <c r="Y376" t="s">
        <v>170</v>
      </c>
    </row>
    <row r="377" spans="22:25" x14ac:dyDescent="0.25">
      <c r="V377">
        <v>465.01</v>
      </c>
      <c r="W377">
        <v>466</v>
      </c>
      <c r="X377">
        <v>4.4749999999999996</v>
      </c>
      <c r="Y377" t="s">
        <v>170</v>
      </c>
    </row>
    <row r="378" spans="22:25" x14ac:dyDescent="0.25">
      <c r="V378">
        <v>466.01</v>
      </c>
      <c r="W378">
        <v>467</v>
      </c>
      <c r="X378">
        <v>4.4814999999999996</v>
      </c>
      <c r="Y378" t="s">
        <v>170</v>
      </c>
    </row>
    <row r="379" spans="22:25" x14ac:dyDescent="0.25">
      <c r="V379">
        <v>467.01</v>
      </c>
      <c r="W379">
        <v>468</v>
      </c>
      <c r="X379">
        <v>4.4880000000000004</v>
      </c>
      <c r="Y379" t="s">
        <v>170</v>
      </c>
    </row>
    <row r="380" spans="22:25" x14ac:dyDescent="0.25">
      <c r="V380">
        <v>468.01</v>
      </c>
      <c r="W380">
        <v>469</v>
      </c>
      <c r="X380">
        <v>4.4945000000000004</v>
      </c>
      <c r="Y380" t="s">
        <v>170</v>
      </c>
    </row>
    <row r="381" spans="22:25" x14ac:dyDescent="0.25">
      <c r="V381">
        <v>469.01</v>
      </c>
      <c r="W381">
        <v>470</v>
      </c>
      <c r="X381">
        <v>4.5010000000000003</v>
      </c>
      <c r="Y381" t="s">
        <v>170</v>
      </c>
    </row>
    <row r="382" spans="22:25" x14ac:dyDescent="0.25">
      <c r="V382">
        <v>470.01</v>
      </c>
      <c r="W382">
        <v>471</v>
      </c>
      <c r="X382">
        <v>4.5075000000000003</v>
      </c>
      <c r="Y382" t="s">
        <v>170</v>
      </c>
    </row>
    <row r="383" spans="22:25" x14ac:dyDescent="0.25">
      <c r="V383">
        <v>471.01</v>
      </c>
      <c r="W383">
        <v>472</v>
      </c>
      <c r="X383">
        <v>4.5140000000000002</v>
      </c>
      <c r="Y383" t="s">
        <v>170</v>
      </c>
    </row>
    <row r="384" spans="22:25" x14ac:dyDescent="0.25">
      <c r="V384">
        <v>472.01</v>
      </c>
      <c r="W384">
        <v>473</v>
      </c>
      <c r="X384">
        <v>4.5205000000000002</v>
      </c>
      <c r="Y384" t="s">
        <v>170</v>
      </c>
    </row>
    <row r="385" spans="22:25" x14ac:dyDescent="0.25">
      <c r="V385">
        <v>473.01</v>
      </c>
      <c r="W385">
        <v>474</v>
      </c>
      <c r="X385">
        <v>4.5270000000000001</v>
      </c>
      <c r="Y385" t="s">
        <v>170</v>
      </c>
    </row>
    <row r="386" spans="22:25" x14ac:dyDescent="0.25">
      <c r="V386">
        <v>474.01</v>
      </c>
      <c r="W386">
        <v>475</v>
      </c>
      <c r="X386">
        <v>4.5335000000000001</v>
      </c>
      <c r="Y386" t="s">
        <v>170</v>
      </c>
    </row>
    <row r="387" spans="22:25" x14ac:dyDescent="0.25">
      <c r="V387">
        <v>475.01</v>
      </c>
      <c r="W387">
        <v>476</v>
      </c>
      <c r="X387">
        <v>4.5454999999999997</v>
      </c>
      <c r="Y387" t="s">
        <v>170</v>
      </c>
    </row>
    <row r="388" spans="22:25" x14ac:dyDescent="0.25">
      <c r="V388">
        <v>476.01</v>
      </c>
      <c r="W388">
        <v>477</v>
      </c>
      <c r="X388">
        <v>4.5510000000000002</v>
      </c>
      <c r="Y388" t="s">
        <v>170</v>
      </c>
    </row>
    <row r="389" spans="22:25" x14ac:dyDescent="0.25">
      <c r="V389">
        <v>477.01</v>
      </c>
      <c r="W389">
        <v>478</v>
      </c>
      <c r="X389">
        <v>4.5564999999999998</v>
      </c>
      <c r="Y389" t="s">
        <v>170</v>
      </c>
    </row>
    <row r="390" spans="22:25" x14ac:dyDescent="0.25">
      <c r="V390">
        <v>478.01</v>
      </c>
      <c r="W390">
        <v>479</v>
      </c>
      <c r="X390">
        <v>4.5620000000000003</v>
      </c>
      <c r="Y390" t="s">
        <v>170</v>
      </c>
    </row>
    <row r="391" spans="22:25" x14ac:dyDescent="0.25">
      <c r="V391">
        <v>479.01</v>
      </c>
      <c r="W391">
        <v>480</v>
      </c>
      <c r="X391">
        <v>4.5674999999999999</v>
      </c>
      <c r="Y391" t="s">
        <v>170</v>
      </c>
    </row>
    <row r="392" spans="22:25" x14ac:dyDescent="0.25">
      <c r="V392">
        <v>480.01</v>
      </c>
      <c r="W392">
        <v>481</v>
      </c>
      <c r="X392">
        <v>4.5730000000000004</v>
      </c>
      <c r="Y392" t="s">
        <v>170</v>
      </c>
    </row>
    <row r="393" spans="22:25" x14ac:dyDescent="0.25">
      <c r="V393">
        <v>481.01</v>
      </c>
      <c r="W393">
        <v>482</v>
      </c>
      <c r="X393">
        <v>4.5785</v>
      </c>
      <c r="Y393" t="s">
        <v>170</v>
      </c>
    </row>
    <row r="394" spans="22:25" x14ac:dyDescent="0.25">
      <c r="V394">
        <v>482.01</v>
      </c>
      <c r="W394">
        <v>483</v>
      </c>
      <c r="X394">
        <v>4.5839999999999996</v>
      </c>
      <c r="Y394" t="s">
        <v>170</v>
      </c>
    </row>
    <row r="395" spans="22:25" x14ac:dyDescent="0.25">
      <c r="V395">
        <v>483.01</v>
      </c>
      <c r="W395">
        <v>484</v>
      </c>
      <c r="X395">
        <v>4.5895000000000001</v>
      </c>
      <c r="Y395" t="s">
        <v>170</v>
      </c>
    </row>
    <row r="396" spans="22:25" x14ac:dyDescent="0.25">
      <c r="V396">
        <v>484.01</v>
      </c>
      <c r="W396">
        <v>485</v>
      </c>
      <c r="X396">
        <v>4.5949999999999998</v>
      </c>
      <c r="Y396" t="s">
        <v>170</v>
      </c>
    </row>
    <row r="397" spans="22:25" x14ac:dyDescent="0.25">
      <c r="V397">
        <v>485.01</v>
      </c>
      <c r="W397">
        <v>486</v>
      </c>
      <c r="X397">
        <v>4.6050000000000004</v>
      </c>
      <c r="Y397" t="s">
        <v>170</v>
      </c>
    </row>
    <row r="398" spans="22:25" x14ac:dyDescent="0.25">
      <c r="V398">
        <v>486.01</v>
      </c>
      <c r="W398">
        <v>487</v>
      </c>
      <c r="X398">
        <v>4.6115000000000004</v>
      </c>
      <c r="Y398" t="s">
        <v>170</v>
      </c>
    </row>
    <row r="399" spans="22:25" x14ac:dyDescent="0.25">
      <c r="V399">
        <v>487.01</v>
      </c>
      <c r="W399">
        <v>488</v>
      </c>
      <c r="X399">
        <v>4.617</v>
      </c>
      <c r="Y399" t="s">
        <v>170</v>
      </c>
    </row>
    <row r="400" spans="22:25" x14ac:dyDescent="0.25">
      <c r="V400">
        <v>488.01</v>
      </c>
      <c r="W400">
        <v>489</v>
      </c>
      <c r="X400">
        <v>4.6224999999999996</v>
      </c>
      <c r="Y400" t="s">
        <v>170</v>
      </c>
    </row>
    <row r="401" spans="22:25" x14ac:dyDescent="0.25">
      <c r="V401">
        <v>489.01</v>
      </c>
      <c r="W401">
        <v>490</v>
      </c>
      <c r="X401">
        <v>4.6280000000000001</v>
      </c>
      <c r="Y401" t="s">
        <v>170</v>
      </c>
    </row>
    <row r="402" spans="22:25" x14ac:dyDescent="0.25">
      <c r="V402">
        <v>490.01</v>
      </c>
      <c r="W402">
        <v>491</v>
      </c>
      <c r="X402">
        <v>4.6334999999999997</v>
      </c>
      <c r="Y402" t="s">
        <v>170</v>
      </c>
    </row>
    <row r="403" spans="22:25" x14ac:dyDescent="0.25">
      <c r="V403">
        <v>491.01</v>
      </c>
      <c r="W403">
        <v>492</v>
      </c>
      <c r="X403">
        <v>4.6390000000000002</v>
      </c>
      <c r="Y403" t="s">
        <v>170</v>
      </c>
    </row>
    <row r="404" spans="22:25" x14ac:dyDescent="0.25">
      <c r="V404">
        <v>492.01</v>
      </c>
      <c r="W404">
        <v>493</v>
      </c>
      <c r="X404">
        <v>4.6444999999999999</v>
      </c>
      <c r="Y404" t="s">
        <v>170</v>
      </c>
    </row>
    <row r="405" spans="22:25" x14ac:dyDescent="0.25">
      <c r="V405">
        <v>493.01</v>
      </c>
      <c r="W405">
        <v>494</v>
      </c>
      <c r="X405">
        <v>4.6500000000000004</v>
      </c>
      <c r="Y405" t="s">
        <v>170</v>
      </c>
    </row>
    <row r="406" spans="22:25" x14ac:dyDescent="0.25">
      <c r="V406">
        <v>494.01</v>
      </c>
      <c r="W406">
        <v>495</v>
      </c>
      <c r="X406">
        <v>4.6544999999999996</v>
      </c>
      <c r="Y406" t="s">
        <v>170</v>
      </c>
    </row>
    <row r="407" spans="22:25" x14ac:dyDescent="0.25">
      <c r="V407">
        <v>495.01</v>
      </c>
      <c r="W407">
        <v>496</v>
      </c>
      <c r="X407">
        <v>4.6589999999999998</v>
      </c>
      <c r="Y407" t="s">
        <v>170</v>
      </c>
    </row>
    <row r="408" spans="22:25" x14ac:dyDescent="0.25">
      <c r="V408">
        <v>496.01</v>
      </c>
      <c r="W408">
        <v>497</v>
      </c>
      <c r="X408">
        <v>4.6635</v>
      </c>
      <c r="Y408" t="s">
        <v>170</v>
      </c>
    </row>
    <row r="409" spans="22:25" x14ac:dyDescent="0.25">
      <c r="V409">
        <v>497.01</v>
      </c>
      <c r="W409">
        <v>498</v>
      </c>
      <c r="X409">
        <v>4.6725000000000003</v>
      </c>
      <c r="Y409" t="s">
        <v>170</v>
      </c>
    </row>
    <row r="410" spans="22:25" x14ac:dyDescent="0.25">
      <c r="V410">
        <v>498.01</v>
      </c>
      <c r="W410">
        <v>499</v>
      </c>
      <c r="X410">
        <v>4.6769999999999996</v>
      </c>
      <c r="Y410" t="s">
        <v>170</v>
      </c>
    </row>
    <row r="411" spans="22:25" x14ac:dyDescent="0.25">
      <c r="V411">
        <v>499.01</v>
      </c>
      <c r="W411">
        <v>500</v>
      </c>
      <c r="X411">
        <v>4.6814999999999998</v>
      </c>
      <c r="Y411" t="s">
        <v>170</v>
      </c>
    </row>
    <row r="412" spans="22:25" x14ac:dyDescent="0.25">
      <c r="V412">
        <v>500.01</v>
      </c>
      <c r="W412">
        <v>501</v>
      </c>
      <c r="X412">
        <v>4.6859999999999999</v>
      </c>
      <c r="Y412" t="s">
        <v>170</v>
      </c>
    </row>
    <row r="413" spans="22:25" x14ac:dyDescent="0.25">
      <c r="V413">
        <v>501.01</v>
      </c>
      <c r="W413">
        <v>502</v>
      </c>
      <c r="X413">
        <v>4.6905000000000001</v>
      </c>
      <c r="Y413" t="s">
        <v>170</v>
      </c>
    </row>
    <row r="414" spans="22:25" x14ac:dyDescent="0.25">
      <c r="V414">
        <v>502.01</v>
      </c>
      <c r="W414">
        <v>503</v>
      </c>
      <c r="X414">
        <v>4.6950000000000003</v>
      </c>
      <c r="Y414" t="s">
        <v>170</v>
      </c>
    </row>
    <row r="415" spans="22:25" x14ac:dyDescent="0.25">
      <c r="V415">
        <v>503.01</v>
      </c>
      <c r="W415">
        <v>504</v>
      </c>
      <c r="X415">
        <v>4.6994999999999996</v>
      </c>
      <c r="Y415" t="s">
        <v>170</v>
      </c>
    </row>
    <row r="416" spans="22:25" x14ac:dyDescent="0.25">
      <c r="V416">
        <v>504.01</v>
      </c>
      <c r="W416">
        <v>505</v>
      </c>
      <c r="X416">
        <v>4.7039999999999997</v>
      </c>
      <c r="Y416" t="s">
        <v>170</v>
      </c>
    </row>
    <row r="417" spans="22:25" x14ac:dyDescent="0.25">
      <c r="V417">
        <v>505.01</v>
      </c>
      <c r="W417">
        <v>506</v>
      </c>
      <c r="X417">
        <v>4.7084999999999999</v>
      </c>
      <c r="Y417" t="s">
        <v>170</v>
      </c>
    </row>
    <row r="418" spans="22:25" x14ac:dyDescent="0.25">
      <c r="V418">
        <v>506.01</v>
      </c>
      <c r="W418">
        <v>507</v>
      </c>
      <c r="X418">
        <v>4.7154999999999996</v>
      </c>
      <c r="Y418" t="s">
        <v>170</v>
      </c>
    </row>
    <row r="419" spans="22:25" x14ac:dyDescent="0.25">
      <c r="V419">
        <v>507.01</v>
      </c>
      <c r="W419">
        <v>508</v>
      </c>
      <c r="X419">
        <v>4.7220000000000004</v>
      </c>
      <c r="Y419" t="s">
        <v>170</v>
      </c>
    </row>
    <row r="420" spans="22:25" x14ac:dyDescent="0.25">
      <c r="V420">
        <v>508.01</v>
      </c>
      <c r="W420">
        <v>509</v>
      </c>
      <c r="X420">
        <v>4.7264999999999997</v>
      </c>
      <c r="Y420" t="s">
        <v>170</v>
      </c>
    </row>
    <row r="421" spans="22:25" x14ac:dyDescent="0.25">
      <c r="V421">
        <v>509.01</v>
      </c>
      <c r="W421">
        <v>510</v>
      </c>
      <c r="X421">
        <v>4.7309999999999999</v>
      </c>
      <c r="Y421" t="s">
        <v>170</v>
      </c>
    </row>
    <row r="422" spans="22:25" x14ac:dyDescent="0.25">
      <c r="V422">
        <v>510.01</v>
      </c>
      <c r="W422">
        <v>511</v>
      </c>
      <c r="X422">
        <v>4.7355</v>
      </c>
      <c r="Y422" t="s">
        <v>170</v>
      </c>
    </row>
    <row r="423" spans="22:25" x14ac:dyDescent="0.25">
      <c r="V423">
        <v>511.01</v>
      </c>
      <c r="W423">
        <v>512</v>
      </c>
      <c r="X423">
        <v>4.74</v>
      </c>
      <c r="Y423" t="s">
        <v>170</v>
      </c>
    </row>
    <row r="424" spans="22:25" x14ac:dyDescent="0.25">
      <c r="V424">
        <v>512.01</v>
      </c>
      <c r="W424">
        <v>513</v>
      </c>
      <c r="X424">
        <v>4.7424999999999997</v>
      </c>
      <c r="Y424" t="s">
        <v>170</v>
      </c>
    </row>
    <row r="425" spans="22:25" x14ac:dyDescent="0.25">
      <c r="V425">
        <v>513.01</v>
      </c>
      <c r="W425">
        <v>514</v>
      </c>
      <c r="X425">
        <v>4.7450000000000001</v>
      </c>
      <c r="Y425" t="s">
        <v>170</v>
      </c>
    </row>
    <row r="426" spans="22:25" x14ac:dyDescent="0.25">
      <c r="V426">
        <v>514.01</v>
      </c>
      <c r="W426">
        <v>515</v>
      </c>
      <c r="X426">
        <v>4.7474999999999996</v>
      </c>
      <c r="Y426" t="s">
        <v>170</v>
      </c>
    </row>
    <row r="427" spans="22:25" x14ac:dyDescent="0.25">
      <c r="V427">
        <v>515.01</v>
      </c>
      <c r="W427">
        <v>516</v>
      </c>
      <c r="X427">
        <v>4.75</v>
      </c>
      <c r="Y427" t="s">
        <v>170</v>
      </c>
    </row>
    <row r="428" spans="22:25" x14ac:dyDescent="0.25">
      <c r="V428">
        <v>516.01</v>
      </c>
      <c r="W428">
        <v>517</v>
      </c>
      <c r="X428">
        <v>4.7525000000000004</v>
      </c>
      <c r="Y428" t="s">
        <v>170</v>
      </c>
    </row>
    <row r="429" spans="22:25" x14ac:dyDescent="0.25">
      <c r="V429">
        <v>517.01</v>
      </c>
      <c r="W429">
        <v>518</v>
      </c>
      <c r="X429">
        <v>4.7584999999999997</v>
      </c>
      <c r="Y429" t="s">
        <v>170</v>
      </c>
    </row>
    <row r="430" spans="22:25" x14ac:dyDescent="0.25">
      <c r="V430">
        <v>518.01</v>
      </c>
      <c r="W430">
        <v>519</v>
      </c>
      <c r="X430">
        <v>4.76</v>
      </c>
      <c r="Y430" t="s">
        <v>170</v>
      </c>
    </row>
    <row r="431" spans="22:25" x14ac:dyDescent="0.25">
      <c r="V431">
        <v>519.01</v>
      </c>
      <c r="W431">
        <v>520</v>
      </c>
      <c r="X431">
        <v>4.7625000000000002</v>
      </c>
      <c r="Y431" t="s">
        <v>170</v>
      </c>
    </row>
    <row r="432" spans="22:25" x14ac:dyDescent="0.25">
      <c r="V432">
        <v>520.01</v>
      </c>
      <c r="W432">
        <v>521</v>
      </c>
      <c r="X432">
        <v>4.7649999999999997</v>
      </c>
      <c r="Y432" t="s">
        <v>170</v>
      </c>
    </row>
    <row r="433" spans="22:25" x14ac:dyDescent="0.25">
      <c r="V433">
        <v>521.01</v>
      </c>
      <c r="W433">
        <v>522</v>
      </c>
      <c r="X433">
        <v>4.7675000000000001</v>
      </c>
      <c r="Y433" t="s">
        <v>170</v>
      </c>
    </row>
    <row r="434" spans="22:25" x14ac:dyDescent="0.25">
      <c r="V434">
        <v>522.01</v>
      </c>
      <c r="W434">
        <v>523</v>
      </c>
      <c r="X434">
        <v>4.7699999999999996</v>
      </c>
      <c r="Y434" t="s">
        <v>170</v>
      </c>
    </row>
    <row r="435" spans="22:25" x14ac:dyDescent="0.25">
      <c r="V435">
        <v>523.01</v>
      </c>
      <c r="W435">
        <v>524</v>
      </c>
      <c r="X435">
        <v>4.7725</v>
      </c>
      <c r="Y435" t="s">
        <v>170</v>
      </c>
    </row>
    <row r="436" spans="22:25" x14ac:dyDescent="0.25">
      <c r="V436">
        <v>524.01</v>
      </c>
      <c r="W436">
        <v>525</v>
      </c>
      <c r="X436">
        <v>4.7750000000000004</v>
      </c>
      <c r="Y436" t="s">
        <v>170</v>
      </c>
    </row>
    <row r="437" spans="22:25" x14ac:dyDescent="0.25">
      <c r="V437">
        <v>525.01</v>
      </c>
      <c r="W437">
        <v>526</v>
      </c>
      <c r="X437">
        <v>4.7774999999999999</v>
      </c>
      <c r="Y437" t="s">
        <v>170</v>
      </c>
    </row>
    <row r="438" spans="22:25" x14ac:dyDescent="0.25">
      <c r="V438">
        <v>526.01</v>
      </c>
      <c r="W438">
        <v>527</v>
      </c>
      <c r="X438">
        <v>4.78</v>
      </c>
      <c r="Y438" t="s">
        <v>170</v>
      </c>
    </row>
    <row r="439" spans="22:25" x14ac:dyDescent="0.25">
      <c r="V439">
        <v>527.01</v>
      </c>
      <c r="W439">
        <v>528</v>
      </c>
      <c r="X439">
        <v>4.7824999999999998</v>
      </c>
      <c r="Y439" t="s">
        <v>170</v>
      </c>
    </row>
    <row r="440" spans="22:25" x14ac:dyDescent="0.25">
      <c r="V440">
        <v>528.01</v>
      </c>
      <c r="W440">
        <v>529</v>
      </c>
      <c r="X440">
        <v>4.7859999999999996</v>
      </c>
      <c r="Y440" t="s">
        <v>170</v>
      </c>
    </row>
    <row r="441" spans="22:25" x14ac:dyDescent="0.25">
      <c r="V441">
        <v>529.01</v>
      </c>
      <c r="W441">
        <v>530</v>
      </c>
      <c r="X441">
        <v>4.79</v>
      </c>
      <c r="Y441" t="s">
        <v>170</v>
      </c>
    </row>
    <row r="442" spans="22:25" x14ac:dyDescent="0.25">
      <c r="V442">
        <v>530.01</v>
      </c>
      <c r="W442">
        <v>531</v>
      </c>
      <c r="X442">
        <v>4.7915000000000001</v>
      </c>
      <c r="Y442" t="s">
        <v>170</v>
      </c>
    </row>
    <row r="443" spans="22:25" x14ac:dyDescent="0.25">
      <c r="V443">
        <v>531.01</v>
      </c>
      <c r="W443">
        <v>532</v>
      </c>
      <c r="X443">
        <v>4.7930000000000001</v>
      </c>
      <c r="Y443" t="s">
        <v>170</v>
      </c>
    </row>
    <row r="444" spans="22:25" x14ac:dyDescent="0.25">
      <c r="V444">
        <v>532.01</v>
      </c>
      <c r="W444">
        <v>533</v>
      </c>
      <c r="X444">
        <v>4.7945000000000002</v>
      </c>
      <c r="Y444" t="s">
        <v>170</v>
      </c>
    </row>
    <row r="445" spans="22:25" x14ac:dyDescent="0.25">
      <c r="V445">
        <v>533.01</v>
      </c>
      <c r="W445">
        <v>534</v>
      </c>
      <c r="X445">
        <v>4.7960000000000003</v>
      </c>
      <c r="Y445" t="s">
        <v>170</v>
      </c>
    </row>
    <row r="446" spans="22:25" x14ac:dyDescent="0.25">
      <c r="V446">
        <v>534.01</v>
      </c>
      <c r="W446">
        <v>535</v>
      </c>
      <c r="X446">
        <v>4.7975000000000003</v>
      </c>
      <c r="Y446" t="s">
        <v>170</v>
      </c>
    </row>
    <row r="447" spans="22:25" x14ac:dyDescent="0.25">
      <c r="V447">
        <v>535.01</v>
      </c>
      <c r="W447">
        <v>536</v>
      </c>
      <c r="X447">
        <v>4.7990000000000004</v>
      </c>
      <c r="Y447" t="s">
        <v>170</v>
      </c>
    </row>
    <row r="448" spans="22:25" x14ac:dyDescent="0.25">
      <c r="V448">
        <v>536.01</v>
      </c>
      <c r="W448">
        <v>537</v>
      </c>
      <c r="X448">
        <v>4.8005000000000004</v>
      </c>
      <c r="Y448" t="s">
        <v>170</v>
      </c>
    </row>
    <row r="449" spans="22:25" x14ac:dyDescent="0.25">
      <c r="V449">
        <v>537.01</v>
      </c>
      <c r="W449">
        <v>538</v>
      </c>
      <c r="X449">
        <v>4.8019999999999996</v>
      </c>
      <c r="Y449" t="s">
        <v>170</v>
      </c>
    </row>
    <row r="450" spans="22:25" x14ac:dyDescent="0.25">
      <c r="V450">
        <v>538.01</v>
      </c>
      <c r="W450">
        <v>539</v>
      </c>
      <c r="X450">
        <v>4.8040000000000003</v>
      </c>
      <c r="Y450" t="s">
        <v>170</v>
      </c>
    </row>
    <row r="451" spans="22:25" x14ac:dyDescent="0.25">
      <c r="V451">
        <v>539.01</v>
      </c>
      <c r="W451">
        <v>540</v>
      </c>
      <c r="X451">
        <v>4.8064999999999998</v>
      </c>
      <c r="Y451" t="s">
        <v>170</v>
      </c>
    </row>
    <row r="452" spans="22:25" x14ac:dyDescent="0.25">
      <c r="V452">
        <v>540.01</v>
      </c>
      <c r="W452">
        <v>541</v>
      </c>
      <c r="X452">
        <v>4.8079999999999998</v>
      </c>
      <c r="Y452" t="s">
        <v>170</v>
      </c>
    </row>
    <row r="453" spans="22:25" x14ac:dyDescent="0.25">
      <c r="V453">
        <v>541.01</v>
      </c>
      <c r="W453">
        <v>542</v>
      </c>
      <c r="X453">
        <v>4.8094999999999999</v>
      </c>
      <c r="Y453" t="s">
        <v>170</v>
      </c>
    </row>
    <row r="454" spans="22:25" x14ac:dyDescent="0.25">
      <c r="V454">
        <v>542.01</v>
      </c>
      <c r="W454">
        <v>543</v>
      </c>
      <c r="X454">
        <v>4.8109999999999999</v>
      </c>
      <c r="Y454" t="s">
        <v>170</v>
      </c>
    </row>
    <row r="455" spans="22:25" x14ac:dyDescent="0.25">
      <c r="V455">
        <v>543.01</v>
      </c>
      <c r="W455">
        <v>544</v>
      </c>
      <c r="X455">
        <v>4.8125</v>
      </c>
      <c r="Y455" t="s">
        <v>170</v>
      </c>
    </row>
    <row r="456" spans="22:25" x14ac:dyDescent="0.25">
      <c r="V456">
        <v>544.01</v>
      </c>
      <c r="W456">
        <v>545</v>
      </c>
      <c r="X456">
        <v>4.8140000000000001</v>
      </c>
      <c r="Y456" t="s">
        <v>170</v>
      </c>
    </row>
    <row r="457" spans="22:25" x14ac:dyDescent="0.25">
      <c r="V457">
        <v>545.01</v>
      </c>
      <c r="W457">
        <v>546</v>
      </c>
      <c r="X457">
        <v>4.8155000000000001</v>
      </c>
      <c r="Y457" t="s">
        <v>170</v>
      </c>
    </row>
    <row r="458" spans="22:25" x14ac:dyDescent="0.25">
      <c r="V458">
        <v>546.01</v>
      </c>
      <c r="W458">
        <v>547</v>
      </c>
      <c r="X458">
        <v>4.8170000000000002</v>
      </c>
      <c r="Y458" t="s">
        <v>170</v>
      </c>
    </row>
    <row r="459" spans="22:25" x14ac:dyDescent="0.25">
      <c r="V459">
        <v>547.01</v>
      </c>
      <c r="W459">
        <v>548</v>
      </c>
      <c r="X459">
        <v>4.8185000000000002</v>
      </c>
      <c r="Y459" t="s">
        <v>170</v>
      </c>
    </row>
    <row r="460" spans="22:25" x14ac:dyDescent="0.25">
      <c r="V460">
        <v>548.01</v>
      </c>
      <c r="W460">
        <v>549</v>
      </c>
      <c r="X460">
        <v>4.82</v>
      </c>
      <c r="Y460" t="s">
        <v>170</v>
      </c>
    </row>
    <row r="461" spans="22:25" x14ac:dyDescent="0.25">
      <c r="V461">
        <v>549.01</v>
      </c>
      <c r="W461">
        <v>550</v>
      </c>
      <c r="X461">
        <v>4.8215000000000003</v>
      </c>
      <c r="Y461" t="s">
        <v>170</v>
      </c>
    </row>
    <row r="462" spans="22:25" x14ac:dyDescent="0.25">
      <c r="V462">
        <v>550.01</v>
      </c>
      <c r="W462">
        <v>551</v>
      </c>
      <c r="X462">
        <v>4.8244999999999996</v>
      </c>
      <c r="Y462" t="s">
        <v>170</v>
      </c>
    </row>
    <row r="463" spans="22:25" x14ac:dyDescent="0.25">
      <c r="V463">
        <v>551.01</v>
      </c>
      <c r="W463">
        <v>552</v>
      </c>
      <c r="X463">
        <v>4.8259999999999996</v>
      </c>
      <c r="Y463" t="s">
        <v>170</v>
      </c>
    </row>
    <row r="464" spans="22:25" x14ac:dyDescent="0.25">
      <c r="V464">
        <v>552.01</v>
      </c>
      <c r="W464">
        <v>553</v>
      </c>
      <c r="X464">
        <v>4.8274999999999997</v>
      </c>
      <c r="Y464" t="s">
        <v>170</v>
      </c>
    </row>
    <row r="465" spans="22:25" x14ac:dyDescent="0.25">
      <c r="V465">
        <v>553.01</v>
      </c>
      <c r="W465">
        <v>554</v>
      </c>
      <c r="X465">
        <v>4.8289999999999997</v>
      </c>
      <c r="Y465" t="s">
        <v>170</v>
      </c>
    </row>
    <row r="466" spans="22:25" x14ac:dyDescent="0.25">
      <c r="V466">
        <v>554.01</v>
      </c>
      <c r="W466">
        <v>555</v>
      </c>
      <c r="X466">
        <v>4.8304999999999998</v>
      </c>
      <c r="Y466" t="s">
        <v>170</v>
      </c>
    </row>
    <row r="467" spans="22:25" x14ac:dyDescent="0.25">
      <c r="V467">
        <v>555.01</v>
      </c>
      <c r="W467">
        <v>556</v>
      </c>
      <c r="X467">
        <v>4.8319999999999999</v>
      </c>
      <c r="Y467" t="s">
        <v>170</v>
      </c>
    </row>
    <row r="468" spans="22:25" x14ac:dyDescent="0.25">
      <c r="V468">
        <v>556.01</v>
      </c>
      <c r="W468">
        <v>557</v>
      </c>
      <c r="X468">
        <v>4.8334999999999999</v>
      </c>
      <c r="Y468" t="s">
        <v>170</v>
      </c>
    </row>
    <row r="469" spans="22:25" x14ac:dyDescent="0.25">
      <c r="V469">
        <v>557.01</v>
      </c>
      <c r="W469">
        <v>558</v>
      </c>
      <c r="X469">
        <v>4.835</v>
      </c>
      <c r="Y469" t="s">
        <v>170</v>
      </c>
    </row>
    <row r="470" spans="22:25" x14ac:dyDescent="0.25">
      <c r="V470">
        <v>558.01</v>
      </c>
      <c r="W470">
        <v>559</v>
      </c>
      <c r="X470">
        <v>4.8365</v>
      </c>
      <c r="Y470" t="s">
        <v>170</v>
      </c>
    </row>
    <row r="471" spans="22:25" x14ac:dyDescent="0.25">
      <c r="V471">
        <v>559.01</v>
      </c>
      <c r="W471">
        <v>560</v>
      </c>
      <c r="X471">
        <v>4.8380000000000001</v>
      </c>
      <c r="Y471" t="s">
        <v>170</v>
      </c>
    </row>
    <row r="472" spans="22:25" x14ac:dyDescent="0.25">
      <c r="V472">
        <v>560.01</v>
      </c>
      <c r="W472">
        <v>561</v>
      </c>
      <c r="X472">
        <v>4.8395000000000001</v>
      </c>
      <c r="Y472" t="s">
        <v>170</v>
      </c>
    </row>
    <row r="473" spans="22:25" x14ac:dyDescent="0.25">
      <c r="V473">
        <v>561.01</v>
      </c>
      <c r="W473">
        <v>562</v>
      </c>
      <c r="X473">
        <v>4.8425000000000002</v>
      </c>
      <c r="Y473" t="s">
        <v>170</v>
      </c>
    </row>
    <row r="474" spans="22:25" x14ac:dyDescent="0.25">
      <c r="V474">
        <v>562.01</v>
      </c>
      <c r="W474">
        <v>563</v>
      </c>
      <c r="X474">
        <v>4.8440000000000003</v>
      </c>
      <c r="Y474" t="s">
        <v>170</v>
      </c>
    </row>
    <row r="475" spans="22:25" x14ac:dyDescent="0.25">
      <c r="V475">
        <v>563.01</v>
      </c>
      <c r="W475">
        <v>564</v>
      </c>
      <c r="X475">
        <v>4.8455000000000004</v>
      </c>
      <c r="Y475" t="s">
        <v>170</v>
      </c>
    </row>
    <row r="476" spans="22:25" x14ac:dyDescent="0.25">
      <c r="V476">
        <v>564.01</v>
      </c>
      <c r="W476">
        <v>565</v>
      </c>
      <c r="X476">
        <v>4.8470000000000004</v>
      </c>
      <c r="Y476" t="s">
        <v>170</v>
      </c>
    </row>
    <row r="477" spans="22:25" x14ac:dyDescent="0.25">
      <c r="V477">
        <v>565.01</v>
      </c>
      <c r="W477">
        <v>566</v>
      </c>
      <c r="X477">
        <v>4.8484999999999996</v>
      </c>
      <c r="Y477" t="s">
        <v>170</v>
      </c>
    </row>
    <row r="478" spans="22:25" x14ac:dyDescent="0.25">
      <c r="V478">
        <v>566.01</v>
      </c>
      <c r="W478">
        <v>567</v>
      </c>
      <c r="X478">
        <v>4.8499999999999996</v>
      </c>
      <c r="Y478" t="s">
        <v>170</v>
      </c>
    </row>
    <row r="479" spans="22:25" x14ac:dyDescent="0.25">
      <c r="V479">
        <v>567.01</v>
      </c>
      <c r="W479">
        <v>568</v>
      </c>
      <c r="X479">
        <v>4.8514999999999997</v>
      </c>
      <c r="Y479" t="s">
        <v>170</v>
      </c>
    </row>
    <row r="480" spans="22:25" x14ac:dyDescent="0.25">
      <c r="V480">
        <v>568.01</v>
      </c>
      <c r="W480">
        <v>569</v>
      </c>
      <c r="X480">
        <v>4.8529999999999998</v>
      </c>
      <c r="Y480" t="s">
        <v>170</v>
      </c>
    </row>
    <row r="481" spans="22:25" x14ac:dyDescent="0.25">
      <c r="V481">
        <v>569.01</v>
      </c>
      <c r="W481">
        <v>570</v>
      </c>
      <c r="X481">
        <v>4.8544999999999998</v>
      </c>
      <c r="Y481" t="s">
        <v>170</v>
      </c>
    </row>
    <row r="482" spans="22:25" x14ac:dyDescent="0.25">
      <c r="V482">
        <v>570.01</v>
      </c>
      <c r="W482">
        <v>571</v>
      </c>
      <c r="X482">
        <v>4.8559999999999999</v>
      </c>
      <c r="Y482" t="s">
        <v>170</v>
      </c>
    </row>
    <row r="483" spans="22:25" x14ac:dyDescent="0.25">
      <c r="V483">
        <v>571.01</v>
      </c>
      <c r="W483">
        <v>572</v>
      </c>
      <c r="X483">
        <v>4.8574999999999999</v>
      </c>
      <c r="Y483" t="s">
        <v>170</v>
      </c>
    </row>
    <row r="484" spans="22:25" x14ac:dyDescent="0.25">
      <c r="V484">
        <v>572.01</v>
      </c>
      <c r="W484">
        <v>573</v>
      </c>
      <c r="X484">
        <v>4.8605</v>
      </c>
      <c r="Y484" t="s">
        <v>170</v>
      </c>
    </row>
    <row r="485" spans="22:25" x14ac:dyDescent="0.25">
      <c r="V485">
        <v>573.01</v>
      </c>
      <c r="W485">
        <v>574</v>
      </c>
      <c r="X485">
        <v>4.8620000000000001</v>
      </c>
      <c r="Y485" t="s">
        <v>170</v>
      </c>
    </row>
    <row r="486" spans="22:25" x14ac:dyDescent="0.25">
      <c r="V486">
        <v>574.01</v>
      </c>
      <c r="W486">
        <v>575</v>
      </c>
      <c r="X486">
        <v>4.8635000000000002</v>
      </c>
      <c r="Y486" t="s">
        <v>170</v>
      </c>
    </row>
    <row r="487" spans="22:25" x14ac:dyDescent="0.25">
      <c r="V487">
        <v>575.01</v>
      </c>
      <c r="W487">
        <v>576</v>
      </c>
      <c r="X487">
        <v>4.8650000000000002</v>
      </c>
      <c r="Y487" t="s">
        <v>170</v>
      </c>
    </row>
    <row r="488" spans="22:25" x14ac:dyDescent="0.25">
      <c r="V488">
        <v>576.01</v>
      </c>
      <c r="W488">
        <v>577</v>
      </c>
      <c r="X488">
        <v>4.8665000000000003</v>
      </c>
      <c r="Y488" t="s">
        <v>170</v>
      </c>
    </row>
    <row r="489" spans="22:25" x14ac:dyDescent="0.25">
      <c r="V489">
        <v>577.01</v>
      </c>
      <c r="W489">
        <v>578</v>
      </c>
      <c r="X489">
        <v>4.8680000000000003</v>
      </c>
      <c r="Y489" t="s">
        <v>170</v>
      </c>
    </row>
    <row r="490" spans="22:25" x14ac:dyDescent="0.25">
      <c r="V490">
        <v>578.01</v>
      </c>
      <c r="W490">
        <v>579</v>
      </c>
      <c r="X490">
        <v>4.8695000000000004</v>
      </c>
      <c r="Y490" t="s">
        <v>170</v>
      </c>
    </row>
    <row r="491" spans="22:25" x14ac:dyDescent="0.25">
      <c r="V491">
        <v>579.01</v>
      </c>
      <c r="W491">
        <v>580</v>
      </c>
      <c r="X491">
        <v>4.8710000000000004</v>
      </c>
      <c r="Y491" t="s">
        <v>170</v>
      </c>
    </row>
    <row r="492" spans="22:25" x14ac:dyDescent="0.25">
      <c r="V492">
        <v>580.01</v>
      </c>
      <c r="W492">
        <v>581</v>
      </c>
      <c r="X492">
        <v>4.8724999999999996</v>
      </c>
      <c r="Y492" t="s">
        <v>170</v>
      </c>
    </row>
    <row r="493" spans="22:25" x14ac:dyDescent="0.25">
      <c r="V493">
        <v>581.01</v>
      </c>
      <c r="W493">
        <v>582</v>
      </c>
      <c r="X493">
        <v>4.8739999999999997</v>
      </c>
      <c r="Y493" t="s">
        <v>170</v>
      </c>
    </row>
    <row r="494" spans="22:25" x14ac:dyDescent="0.25">
      <c r="V494">
        <v>582.01</v>
      </c>
      <c r="W494">
        <v>583</v>
      </c>
      <c r="X494">
        <v>4.8754999999999997</v>
      </c>
      <c r="Y494" t="s">
        <v>170</v>
      </c>
    </row>
    <row r="495" spans="22:25" x14ac:dyDescent="0.25">
      <c r="V495">
        <v>583.01</v>
      </c>
      <c r="W495">
        <v>584</v>
      </c>
      <c r="X495">
        <v>4.8769999999999998</v>
      </c>
      <c r="Y495" t="s">
        <v>170</v>
      </c>
    </row>
    <row r="496" spans="22:25" x14ac:dyDescent="0.25">
      <c r="V496">
        <v>584.01</v>
      </c>
      <c r="W496">
        <v>585</v>
      </c>
      <c r="X496">
        <v>4.8784999999999998</v>
      </c>
      <c r="Y496" t="s">
        <v>170</v>
      </c>
    </row>
    <row r="497" spans="22:25" x14ac:dyDescent="0.25">
      <c r="V497">
        <v>585.01</v>
      </c>
      <c r="W497">
        <v>586</v>
      </c>
      <c r="X497">
        <v>4.8899999999999997</v>
      </c>
      <c r="Y497" t="s">
        <v>170</v>
      </c>
    </row>
    <row r="498" spans="22:25" x14ac:dyDescent="0.25">
      <c r="V498">
        <v>586.01</v>
      </c>
      <c r="W498">
        <v>587</v>
      </c>
      <c r="X498">
        <v>4.8914999999999997</v>
      </c>
      <c r="Y498" t="s">
        <v>170</v>
      </c>
    </row>
    <row r="499" spans="22:25" x14ac:dyDescent="0.25">
      <c r="V499">
        <v>587.01</v>
      </c>
      <c r="W499">
        <v>588</v>
      </c>
      <c r="X499">
        <v>4.8929999999999998</v>
      </c>
      <c r="Y499" t="s">
        <v>170</v>
      </c>
    </row>
    <row r="500" spans="22:25" x14ac:dyDescent="0.25">
      <c r="V500">
        <v>588.01</v>
      </c>
      <c r="W500">
        <v>589</v>
      </c>
      <c r="X500">
        <v>4.8944999999999999</v>
      </c>
      <c r="Y500" t="s">
        <v>170</v>
      </c>
    </row>
    <row r="501" spans="22:25" x14ac:dyDescent="0.25">
      <c r="V501">
        <v>589.01</v>
      </c>
      <c r="W501">
        <v>590</v>
      </c>
      <c r="X501">
        <v>4.8959999999999999</v>
      </c>
      <c r="Y501" t="s">
        <v>170</v>
      </c>
    </row>
    <row r="502" spans="22:25" x14ac:dyDescent="0.25">
      <c r="V502">
        <v>590.01</v>
      </c>
      <c r="W502">
        <v>591</v>
      </c>
      <c r="X502">
        <v>4.8975</v>
      </c>
      <c r="Y502" t="s">
        <v>170</v>
      </c>
    </row>
    <row r="503" spans="22:25" x14ac:dyDescent="0.25">
      <c r="V503">
        <v>591.01</v>
      </c>
      <c r="W503">
        <v>592</v>
      </c>
      <c r="X503">
        <v>4.899</v>
      </c>
      <c r="Y503" t="s">
        <v>170</v>
      </c>
    </row>
    <row r="504" spans="22:25" x14ac:dyDescent="0.25">
      <c r="V504">
        <v>592.01</v>
      </c>
      <c r="W504">
        <v>593</v>
      </c>
      <c r="X504">
        <v>4.9005000000000001</v>
      </c>
      <c r="Y504" t="s">
        <v>170</v>
      </c>
    </row>
    <row r="505" spans="22:25" x14ac:dyDescent="0.25">
      <c r="V505">
        <v>593.01</v>
      </c>
      <c r="W505">
        <v>594</v>
      </c>
      <c r="X505">
        <v>4.9020000000000001</v>
      </c>
      <c r="Y505" t="s">
        <v>170</v>
      </c>
    </row>
    <row r="506" spans="22:25" x14ac:dyDescent="0.25">
      <c r="V506">
        <v>594.01</v>
      </c>
      <c r="W506">
        <v>595</v>
      </c>
      <c r="X506">
        <v>4.9035000000000002</v>
      </c>
      <c r="Y506" t="s">
        <v>170</v>
      </c>
    </row>
    <row r="507" spans="22:25" x14ac:dyDescent="0.25">
      <c r="V507">
        <v>595.01</v>
      </c>
      <c r="W507">
        <v>596</v>
      </c>
      <c r="X507">
        <v>4.9050000000000002</v>
      </c>
      <c r="Y507" t="s">
        <v>170</v>
      </c>
    </row>
    <row r="508" spans="22:25" x14ac:dyDescent="0.25">
      <c r="V508">
        <v>596.01</v>
      </c>
      <c r="W508">
        <v>597</v>
      </c>
      <c r="X508">
        <v>4.9065000000000003</v>
      </c>
      <c r="Y508" t="s">
        <v>170</v>
      </c>
    </row>
    <row r="509" spans="22:25" x14ac:dyDescent="0.25">
      <c r="V509">
        <v>597.01</v>
      </c>
      <c r="W509">
        <v>598</v>
      </c>
      <c r="X509">
        <v>4.9080000000000004</v>
      </c>
      <c r="Y509" t="s">
        <v>170</v>
      </c>
    </row>
    <row r="510" spans="22:25" x14ac:dyDescent="0.25">
      <c r="V510">
        <v>598.01</v>
      </c>
      <c r="W510">
        <v>599</v>
      </c>
      <c r="X510">
        <v>4.9095000000000004</v>
      </c>
      <c r="Y510" t="s">
        <v>170</v>
      </c>
    </row>
    <row r="511" spans="22:25" x14ac:dyDescent="0.25">
      <c r="V511">
        <v>599.01</v>
      </c>
      <c r="W511">
        <v>600</v>
      </c>
      <c r="X511">
        <v>4.9109999999999996</v>
      </c>
      <c r="Y511" t="s">
        <v>170</v>
      </c>
    </row>
    <row r="512" spans="22:25" x14ac:dyDescent="0.25">
      <c r="V512">
        <v>600.01</v>
      </c>
      <c r="W512">
        <v>601</v>
      </c>
      <c r="X512">
        <v>4.9124999999999996</v>
      </c>
      <c r="Y512" t="s">
        <v>170</v>
      </c>
    </row>
    <row r="513" spans="22:25" x14ac:dyDescent="0.25">
      <c r="V513">
        <v>601.01</v>
      </c>
      <c r="W513">
        <v>602</v>
      </c>
      <c r="X513">
        <v>4.9139999999999997</v>
      </c>
      <c r="Y513" t="s">
        <v>170</v>
      </c>
    </row>
    <row r="514" spans="22:25" x14ac:dyDescent="0.25">
      <c r="V514">
        <v>602.01</v>
      </c>
      <c r="W514">
        <v>603</v>
      </c>
      <c r="X514">
        <v>4.9154999999999998</v>
      </c>
      <c r="Y514" t="s">
        <v>170</v>
      </c>
    </row>
    <row r="515" spans="22:25" x14ac:dyDescent="0.25">
      <c r="V515">
        <v>603.01</v>
      </c>
      <c r="W515">
        <v>604</v>
      </c>
      <c r="X515">
        <v>4.9169999999999998</v>
      </c>
      <c r="Y515" t="s">
        <v>170</v>
      </c>
    </row>
    <row r="516" spans="22:25" x14ac:dyDescent="0.25">
      <c r="V516">
        <v>604.01</v>
      </c>
      <c r="W516">
        <v>605</v>
      </c>
      <c r="X516">
        <v>4.9184999999999999</v>
      </c>
      <c r="Y516" t="s">
        <v>170</v>
      </c>
    </row>
    <row r="517" spans="22:25" x14ac:dyDescent="0.25">
      <c r="V517">
        <v>605.01</v>
      </c>
      <c r="W517">
        <v>606</v>
      </c>
      <c r="X517">
        <v>4.92</v>
      </c>
      <c r="Y517" t="s">
        <v>170</v>
      </c>
    </row>
    <row r="518" spans="22:25" x14ac:dyDescent="0.25">
      <c r="V518">
        <v>606.01</v>
      </c>
      <c r="W518">
        <v>607</v>
      </c>
      <c r="X518">
        <v>4.9215</v>
      </c>
      <c r="Y518" t="s">
        <v>170</v>
      </c>
    </row>
    <row r="519" spans="22:25" x14ac:dyDescent="0.25">
      <c r="V519">
        <v>607.01</v>
      </c>
      <c r="W519">
        <v>608</v>
      </c>
      <c r="X519">
        <v>4.923</v>
      </c>
      <c r="Y519" t="s">
        <v>170</v>
      </c>
    </row>
    <row r="520" spans="22:25" x14ac:dyDescent="0.25">
      <c r="V520">
        <v>608.01</v>
      </c>
      <c r="W520">
        <v>609</v>
      </c>
      <c r="X520">
        <v>4.9245000000000001</v>
      </c>
      <c r="Y520" t="s">
        <v>170</v>
      </c>
    </row>
    <row r="521" spans="22:25" x14ac:dyDescent="0.25">
      <c r="V521">
        <v>609.01</v>
      </c>
      <c r="W521">
        <v>610</v>
      </c>
      <c r="X521">
        <v>4.9260000000000002</v>
      </c>
      <c r="Y521" t="s">
        <v>170</v>
      </c>
    </row>
    <row r="522" spans="22:25" x14ac:dyDescent="0.25">
      <c r="V522">
        <v>0</v>
      </c>
      <c r="W522">
        <v>5</v>
      </c>
      <c r="X522">
        <v>2.06</v>
      </c>
      <c r="Y522" t="s">
        <v>177</v>
      </c>
    </row>
    <row r="523" spans="22:25" x14ac:dyDescent="0.25">
      <c r="V523">
        <v>5.01</v>
      </c>
      <c r="W523">
        <v>6</v>
      </c>
      <c r="X523">
        <v>2.09</v>
      </c>
      <c r="Y523" t="s">
        <v>177</v>
      </c>
    </row>
    <row r="524" spans="22:25" x14ac:dyDescent="0.25">
      <c r="V524">
        <v>6.01</v>
      </c>
      <c r="W524">
        <v>7</v>
      </c>
      <c r="X524">
        <v>2.12</v>
      </c>
      <c r="Y524" t="s">
        <v>177</v>
      </c>
    </row>
    <row r="525" spans="22:25" x14ac:dyDescent="0.25">
      <c r="V525">
        <v>7.01</v>
      </c>
      <c r="W525">
        <v>8</v>
      </c>
      <c r="X525">
        <v>2.15</v>
      </c>
      <c r="Y525" t="s">
        <v>177</v>
      </c>
    </row>
    <row r="526" spans="22:25" x14ac:dyDescent="0.25">
      <c r="V526">
        <v>8.01</v>
      </c>
      <c r="W526">
        <v>9</v>
      </c>
      <c r="X526">
        <v>2.1800000000000002</v>
      </c>
      <c r="Y526" t="s">
        <v>177</v>
      </c>
    </row>
    <row r="527" spans="22:25" x14ac:dyDescent="0.25">
      <c r="V527">
        <v>9.01</v>
      </c>
      <c r="W527">
        <v>10</v>
      </c>
      <c r="X527">
        <v>2.202</v>
      </c>
      <c r="Y527" t="s">
        <v>177</v>
      </c>
    </row>
    <row r="528" spans="22:25" x14ac:dyDescent="0.25">
      <c r="V528">
        <v>10.01</v>
      </c>
      <c r="W528">
        <v>11</v>
      </c>
      <c r="X528">
        <v>2.2240000000000002</v>
      </c>
      <c r="Y528" t="s">
        <v>177</v>
      </c>
    </row>
    <row r="529" spans="22:25" x14ac:dyDescent="0.25">
      <c r="V529">
        <v>11.01</v>
      </c>
      <c r="W529">
        <v>12</v>
      </c>
      <c r="X529">
        <v>2.246</v>
      </c>
      <c r="Y529" t="s">
        <v>177</v>
      </c>
    </row>
    <row r="530" spans="22:25" x14ac:dyDescent="0.25">
      <c r="V530">
        <v>12.01</v>
      </c>
      <c r="W530">
        <v>13</v>
      </c>
      <c r="X530">
        <v>2.2679999999999998</v>
      </c>
      <c r="Y530" t="s">
        <v>177</v>
      </c>
    </row>
    <row r="531" spans="22:25" x14ac:dyDescent="0.25">
      <c r="V531">
        <v>13.01</v>
      </c>
      <c r="W531">
        <v>14</v>
      </c>
      <c r="X531">
        <v>2.29</v>
      </c>
      <c r="Y531" t="s">
        <v>177</v>
      </c>
    </row>
    <row r="532" spans="22:25" x14ac:dyDescent="0.25">
      <c r="V532">
        <v>14.01</v>
      </c>
      <c r="W532">
        <v>15</v>
      </c>
      <c r="X532">
        <v>2.3119999999999998</v>
      </c>
      <c r="Y532" t="s">
        <v>177</v>
      </c>
    </row>
    <row r="533" spans="22:25" x14ac:dyDescent="0.25">
      <c r="V533">
        <v>15.01</v>
      </c>
      <c r="W533">
        <v>16</v>
      </c>
      <c r="X533">
        <v>2.34</v>
      </c>
      <c r="Y533" t="s">
        <v>177</v>
      </c>
    </row>
    <row r="534" spans="22:25" x14ac:dyDescent="0.25">
      <c r="V534">
        <v>16.010000000000002</v>
      </c>
      <c r="W534">
        <v>17</v>
      </c>
      <c r="X534">
        <v>2.3780000000000001</v>
      </c>
      <c r="Y534" t="s">
        <v>177</v>
      </c>
    </row>
    <row r="535" spans="22:25" x14ac:dyDescent="0.25">
      <c r="V535">
        <v>17.010000000000002</v>
      </c>
      <c r="W535">
        <v>18</v>
      </c>
      <c r="X535">
        <v>2.4</v>
      </c>
      <c r="Y535" t="s">
        <v>177</v>
      </c>
    </row>
    <row r="536" spans="22:25" x14ac:dyDescent="0.25">
      <c r="V536">
        <v>18.010000000000002</v>
      </c>
      <c r="W536">
        <v>19</v>
      </c>
      <c r="X536">
        <v>2.41</v>
      </c>
      <c r="Y536" t="s">
        <v>177</v>
      </c>
    </row>
    <row r="537" spans="22:25" x14ac:dyDescent="0.25">
      <c r="V537">
        <v>19.010000000000002</v>
      </c>
      <c r="W537">
        <v>20</v>
      </c>
      <c r="X537">
        <v>2.42</v>
      </c>
      <c r="Y537" t="s">
        <v>177</v>
      </c>
    </row>
    <row r="538" spans="22:25" x14ac:dyDescent="0.25">
      <c r="V538">
        <v>20.010000000000002</v>
      </c>
      <c r="W538">
        <v>21</v>
      </c>
      <c r="X538">
        <v>2.4300000000000002</v>
      </c>
      <c r="Y538" t="s">
        <v>177</v>
      </c>
    </row>
    <row r="539" spans="22:25" x14ac:dyDescent="0.25">
      <c r="V539">
        <v>21.01</v>
      </c>
      <c r="W539">
        <v>22</v>
      </c>
      <c r="X539">
        <v>2.44</v>
      </c>
      <c r="Y539" t="s">
        <v>177</v>
      </c>
    </row>
    <row r="540" spans="22:25" x14ac:dyDescent="0.25">
      <c r="V540">
        <v>22.01</v>
      </c>
      <c r="W540">
        <v>23</v>
      </c>
      <c r="X540">
        <v>2.4500000000000002</v>
      </c>
      <c r="Y540" t="s">
        <v>177</v>
      </c>
    </row>
    <row r="541" spans="22:25" x14ac:dyDescent="0.25">
      <c r="V541">
        <v>23.01</v>
      </c>
      <c r="W541">
        <v>24</v>
      </c>
      <c r="X541">
        <v>2.46</v>
      </c>
      <c r="Y541" t="s">
        <v>177</v>
      </c>
    </row>
    <row r="542" spans="22:25" x14ac:dyDescent="0.25">
      <c r="V542">
        <v>24.01</v>
      </c>
      <c r="W542">
        <v>25</v>
      </c>
      <c r="X542">
        <v>2.4700000000000002</v>
      </c>
      <c r="Y542" t="s">
        <v>177</v>
      </c>
    </row>
    <row r="543" spans="22:25" x14ac:dyDescent="0.25">
      <c r="V543">
        <v>25.01</v>
      </c>
      <c r="W543">
        <v>26</v>
      </c>
      <c r="X543">
        <v>2.4849999999999999</v>
      </c>
      <c r="Y543" t="s">
        <v>177</v>
      </c>
    </row>
    <row r="544" spans="22:25" x14ac:dyDescent="0.25">
      <c r="V544">
        <v>26.01</v>
      </c>
      <c r="W544">
        <v>27</v>
      </c>
      <c r="X544">
        <v>2.5</v>
      </c>
      <c r="Y544" t="s">
        <v>177</v>
      </c>
    </row>
    <row r="545" spans="22:25" x14ac:dyDescent="0.25">
      <c r="V545">
        <v>27.01</v>
      </c>
      <c r="W545">
        <v>28</v>
      </c>
      <c r="X545">
        <v>2.5099999999999998</v>
      </c>
      <c r="Y545" t="s">
        <v>177</v>
      </c>
    </row>
    <row r="546" spans="22:25" x14ac:dyDescent="0.25">
      <c r="V546">
        <v>28.01</v>
      </c>
      <c r="W546">
        <v>29</v>
      </c>
      <c r="X546">
        <v>2.52</v>
      </c>
      <c r="Y546" t="s">
        <v>177</v>
      </c>
    </row>
    <row r="547" spans="22:25" x14ac:dyDescent="0.25">
      <c r="V547">
        <v>29.01</v>
      </c>
      <c r="W547">
        <v>30</v>
      </c>
      <c r="X547">
        <v>2.5299999999999998</v>
      </c>
      <c r="Y547" t="s">
        <v>177</v>
      </c>
    </row>
    <row r="548" spans="22:25" x14ac:dyDescent="0.25">
      <c r="V548">
        <v>30.01</v>
      </c>
      <c r="W548">
        <v>31</v>
      </c>
      <c r="X548">
        <v>2.54</v>
      </c>
      <c r="Y548" t="s">
        <v>177</v>
      </c>
    </row>
    <row r="549" spans="22:25" x14ac:dyDescent="0.25">
      <c r="V549">
        <v>31.01</v>
      </c>
      <c r="W549">
        <v>32</v>
      </c>
      <c r="X549">
        <v>2.5499999999999998</v>
      </c>
      <c r="Y549" t="s">
        <v>177</v>
      </c>
    </row>
    <row r="550" spans="22:25" x14ac:dyDescent="0.25">
      <c r="V550">
        <v>32.01</v>
      </c>
      <c r="W550">
        <v>33</v>
      </c>
      <c r="X550">
        <v>2.56</v>
      </c>
      <c r="Y550" t="s">
        <v>177</v>
      </c>
    </row>
    <row r="551" spans="22:25" x14ac:dyDescent="0.25">
      <c r="V551">
        <v>33.01</v>
      </c>
      <c r="W551">
        <v>34</v>
      </c>
      <c r="X551">
        <v>2.57</v>
      </c>
      <c r="Y551" t="s">
        <v>177</v>
      </c>
    </row>
    <row r="552" spans="22:25" x14ac:dyDescent="0.25">
      <c r="V552">
        <v>34.01</v>
      </c>
      <c r="W552">
        <v>35</v>
      </c>
      <c r="X552">
        <v>2.58</v>
      </c>
      <c r="Y552" t="s">
        <v>177</v>
      </c>
    </row>
    <row r="553" spans="22:25" x14ac:dyDescent="0.25">
      <c r="V553">
        <v>35.01</v>
      </c>
      <c r="W553">
        <v>36</v>
      </c>
      <c r="X553">
        <v>2.59</v>
      </c>
      <c r="Y553" t="s">
        <v>177</v>
      </c>
    </row>
    <row r="554" spans="22:25" x14ac:dyDescent="0.25">
      <c r="V554">
        <v>36.01</v>
      </c>
      <c r="W554">
        <v>37</v>
      </c>
      <c r="X554">
        <v>2.6</v>
      </c>
      <c r="Y554" t="s">
        <v>177</v>
      </c>
    </row>
    <row r="555" spans="22:25" x14ac:dyDescent="0.25">
      <c r="V555">
        <v>37.01</v>
      </c>
      <c r="W555">
        <v>38</v>
      </c>
      <c r="X555">
        <v>2.61</v>
      </c>
      <c r="Y555" t="s">
        <v>177</v>
      </c>
    </row>
    <row r="556" spans="22:25" x14ac:dyDescent="0.25">
      <c r="V556">
        <v>38.01</v>
      </c>
      <c r="W556">
        <v>39</v>
      </c>
      <c r="X556">
        <v>2.6150000000000002</v>
      </c>
      <c r="Y556" t="s">
        <v>177</v>
      </c>
    </row>
    <row r="557" spans="22:25" x14ac:dyDescent="0.25">
      <c r="V557">
        <v>39.01</v>
      </c>
      <c r="W557">
        <v>40</v>
      </c>
      <c r="X557">
        <v>2.62</v>
      </c>
      <c r="Y557" t="s">
        <v>177</v>
      </c>
    </row>
    <row r="558" spans="22:25" x14ac:dyDescent="0.25">
      <c r="V558">
        <v>40.01</v>
      </c>
      <c r="W558">
        <v>41</v>
      </c>
      <c r="X558">
        <v>2.625</v>
      </c>
      <c r="Y558" t="s">
        <v>177</v>
      </c>
    </row>
    <row r="559" spans="22:25" x14ac:dyDescent="0.25">
      <c r="V559">
        <v>41.01</v>
      </c>
      <c r="W559">
        <v>42</v>
      </c>
      <c r="X559">
        <v>2.63</v>
      </c>
      <c r="Y559" t="s">
        <v>177</v>
      </c>
    </row>
    <row r="560" spans="22:25" x14ac:dyDescent="0.25">
      <c r="V560">
        <v>42.01</v>
      </c>
      <c r="W560">
        <v>43</v>
      </c>
      <c r="X560">
        <v>2.6349999999999998</v>
      </c>
      <c r="Y560" t="s">
        <v>177</v>
      </c>
    </row>
    <row r="561" spans="22:25" x14ac:dyDescent="0.25">
      <c r="V561">
        <v>43.01</v>
      </c>
      <c r="W561">
        <v>44</v>
      </c>
      <c r="X561">
        <v>2.64</v>
      </c>
      <c r="Y561" t="s">
        <v>177</v>
      </c>
    </row>
    <row r="562" spans="22:25" x14ac:dyDescent="0.25">
      <c r="V562">
        <v>44.01</v>
      </c>
      <c r="W562">
        <v>45</v>
      </c>
      <c r="X562">
        <v>2.645</v>
      </c>
      <c r="Y562" t="s">
        <v>177</v>
      </c>
    </row>
    <row r="563" spans="22:25" x14ac:dyDescent="0.25">
      <c r="V563">
        <v>45.01</v>
      </c>
      <c r="W563">
        <v>46</v>
      </c>
      <c r="X563">
        <v>2.65</v>
      </c>
      <c r="Y563" t="s">
        <v>177</v>
      </c>
    </row>
    <row r="564" spans="22:25" x14ac:dyDescent="0.25">
      <c r="V564">
        <v>46.01</v>
      </c>
      <c r="W564">
        <v>47</v>
      </c>
      <c r="X564">
        <v>2.6549999999999998</v>
      </c>
      <c r="Y564" t="s">
        <v>177</v>
      </c>
    </row>
    <row r="565" spans="22:25" x14ac:dyDescent="0.25">
      <c r="V565">
        <v>47.01</v>
      </c>
      <c r="W565">
        <v>48</v>
      </c>
      <c r="X565">
        <v>2.66</v>
      </c>
      <c r="Y565" t="s">
        <v>177</v>
      </c>
    </row>
    <row r="566" spans="22:25" x14ac:dyDescent="0.25">
      <c r="V566">
        <v>48.01</v>
      </c>
      <c r="W566">
        <v>49</v>
      </c>
      <c r="X566">
        <v>2.67</v>
      </c>
      <c r="Y566" t="s">
        <v>177</v>
      </c>
    </row>
    <row r="567" spans="22:25" x14ac:dyDescent="0.25">
      <c r="V567">
        <v>49.01</v>
      </c>
      <c r="W567">
        <v>50</v>
      </c>
      <c r="X567">
        <v>2.6749999999999998</v>
      </c>
      <c r="Y567" t="s">
        <v>177</v>
      </c>
    </row>
    <row r="568" spans="22:25" x14ac:dyDescent="0.25">
      <c r="V568">
        <v>50.01</v>
      </c>
      <c r="W568">
        <v>51</v>
      </c>
      <c r="X568">
        <v>2.68</v>
      </c>
      <c r="Y568" t="s">
        <v>177</v>
      </c>
    </row>
    <row r="569" spans="22:25" x14ac:dyDescent="0.25">
      <c r="V569">
        <v>51.01</v>
      </c>
      <c r="W569">
        <v>52</v>
      </c>
      <c r="X569">
        <v>2.6850000000000001</v>
      </c>
      <c r="Y569" t="s">
        <v>177</v>
      </c>
    </row>
    <row r="570" spans="22:25" x14ac:dyDescent="0.25">
      <c r="V570">
        <v>52.01</v>
      </c>
      <c r="W570">
        <v>53</v>
      </c>
      <c r="X570">
        <v>2.69</v>
      </c>
      <c r="Y570" t="s">
        <v>177</v>
      </c>
    </row>
    <row r="571" spans="22:25" x14ac:dyDescent="0.25">
      <c r="V571">
        <v>53.01</v>
      </c>
      <c r="W571">
        <v>54</v>
      </c>
      <c r="X571">
        <v>2.6949999999999998</v>
      </c>
      <c r="Y571" t="s">
        <v>177</v>
      </c>
    </row>
    <row r="572" spans="22:25" x14ac:dyDescent="0.25">
      <c r="V572">
        <v>54.01</v>
      </c>
      <c r="W572">
        <v>55</v>
      </c>
      <c r="X572">
        <v>2.7</v>
      </c>
      <c r="Y572" t="s">
        <v>177</v>
      </c>
    </row>
    <row r="573" spans="22:25" x14ac:dyDescent="0.25">
      <c r="V573">
        <v>55.01</v>
      </c>
      <c r="W573">
        <v>56</v>
      </c>
      <c r="X573">
        <v>2.7025000000000001</v>
      </c>
      <c r="Y573" t="s">
        <v>177</v>
      </c>
    </row>
    <row r="574" spans="22:25" x14ac:dyDescent="0.25">
      <c r="V574">
        <v>56.01</v>
      </c>
      <c r="W574">
        <v>57</v>
      </c>
      <c r="X574">
        <v>2.7050000000000001</v>
      </c>
      <c r="Y574" t="s">
        <v>177</v>
      </c>
    </row>
    <row r="575" spans="22:25" x14ac:dyDescent="0.25">
      <c r="V575">
        <v>57.01</v>
      </c>
      <c r="W575">
        <v>58</v>
      </c>
      <c r="X575">
        <v>2.7075</v>
      </c>
      <c r="Y575" t="s">
        <v>177</v>
      </c>
    </row>
    <row r="576" spans="22:25" x14ac:dyDescent="0.25">
      <c r="V576">
        <v>58.01</v>
      </c>
      <c r="W576">
        <v>59</v>
      </c>
      <c r="X576">
        <v>2.71</v>
      </c>
      <c r="Y576" t="s">
        <v>177</v>
      </c>
    </row>
    <row r="577" spans="22:25" x14ac:dyDescent="0.25">
      <c r="V577">
        <v>59.01</v>
      </c>
      <c r="W577">
        <v>60</v>
      </c>
      <c r="X577">
        <v>2.7149999999999999</v>
      </c>
      <c r="Y577" t="s">
        <v>177</v>
      </c>
    </row>
    <row r="578" spans="22:25" x14ac:dyDescent="0.25">
      <c r="V578">
        <v>60.01</v>
      </c>
      <c r="W578">
        <v>61</v>
      </c>
      <c r="X578">
        <v>2.7174999999999998</v>
      </c>
      <c r="Y578" t="s">
        <v>177</v>
      </c>
    </row>
    <row r="579" spans="22:25" x14ac:dyDescent="0.25">
      <c r="V579">
        <v>61.01</v>
      </c>
      <c r="W579">
        <v>62</v>
      </c>
      <c r="X579">
        <v>2.72</v>
      </c>
      <c r="Y579" t="s">
        <v>177</v>
      </c>
    </row>
    <row r="580" spans="22:25" x14ac:dyDescent="0.25">
      <c r="V580">
        <v>62.01</v>
      </c>
      <c r="W580">
        <v>63</v>
      </c>
      <c r="X580">
        <v>2.7225000000000001</v>
      </c>
      <c r="Y580" t="s">
        <v>177</v>
      </c>
    </row>
    <row r="581" spans="22:25" x14ac:dyDescent="0.25">
      <c r="V581">
        <v>63.01</v>
      </c>
      <c r="W581">
        <v>64</v>
      </c>
      <c r="X581">
        <v>2.7250000000000001</v>
      </c>
      <c r="Y581" t="s">
        <v>177</v>
      </c>
    </row>
    <row r="582" spans="22:25" x14ac:dyDescent="0.25">
      <c r="V582">
        <v>64.010000000000005</v>
      </c>
      <c r="W582">
        <v>65</v>
      </c>
      <c r="X582">
        <v>2.7275</v>
      </c>
      <c r="Y582" t="s">
        <v>177</v>
      </c>
    </row>
    <row r="583" spans="22:25" x14ac:dyDescent="0.25">
      <c r="V583">
        <v>65.010000000000005</v>
      </c>
      <c r="W583">
        <v>66</v>
      </c>
      <c r="X583">
        <v>2.73</v>
      </c>
      <c r="Y583" t="s">
        <v>177</v>
      </c>
    </row>
    <row r="584" spans="22:25" x14ac:dyDescent="0.25">
      <c r="V584">
        <v>66.010000000000005</v>
      </c>
      <c r="W584">
        <v>67</v>
      </c>
      <c r="X584">
        <v>2.7324999999999999</v>
      </c>
      <c r="Y584" t="s">
        <v>177</v>
      </c>
    </row>
    <row r="585" spans="22:25" x14ac:dyDescent="0.25">
      <c r="V585">
        <v>67.010000000000005</v>
      </c>
      <c r="W585">
        <v>68</v>
      </c>
      <c r="X585">
        <v>2.7349999999999999</v>
      </c>
      <c r="Y585" t="s">
        <v>177</v>
      </c>
    </row>
    <row r="586" spans="22:25" x14ac:dyDescent="0.25">
      <c r="V586">
        <v>68.010000000000005</v>
      </c>
      <c r="W586">
        <v>69</v>
      </c>
      <c r="X586">
        <v>2.74</v>
      </c>
      <c r="Y586" t="s">
        <v>177</v>
      </c>
    </row>
    <row r="587" spans="22:25" x14ac:dyDescent="0.25">
      <c r="V587">
        <v>69.010000000000005</v>
      </c>
      <c r="W587">
        <v>70</v>
      </c>
      <c r="X587">
        <v>2.7425000000000002</v>
      </c>
      <c r="Y587" t="s">
        <v>177</v>
      </c>
    </row>
    <row r="588" spans="22:25" x14ac:dyDescent="0.25">
      <c r="V588">
        <v>70.010000000000005</v>
      </c>
      <c r="W588">
        <v>71</v>
      </c>
      <c r="X588">
        <v>2.7450000000000001</v>
      </c>
      <c r="Y588" t="s">
        <v>177</v>
      </c>
    </row>
    <row r="589" spans="22:25" x14ac:dyDescent="0.25">
      <c r="V589">
        <v>71.010000000000005</v>
      </c>
      <c r="W589">
        <v>72</v>
      </c>
      <c r="X589">
        <v>2.7475000000000001</v>
      </c>
      <c r="Y589" t="s">
        <v>177</v>
      </c>
    </row>
    <row r="590" spans="22:25" x14ac:dyDescent="0.25">
      <c r="V590">
        <v>72.010000000000005</v>
      </c>
      <c r="W590">
        <v>73</v>
      </c>
      <c r="X590">
        <v>2.75</v>
      </c>
      <c r="Y590" t="s">
        <v>177</v>
      </c>
    </row>
    <row r="591" spans="22:25" x14ac:dyDescent="0.25">
      <c r="V591">
        <v>73.010000000000005</v>
      </c>
      <c r="W591">
        <v>74</v>
      </c>
      <c r="X591">
        <v>2.7524999999999999</v>
      </c>
      <c r="Y591" t="s">
        <v>177</v>
      </c>
    </row>
    <row r="592" spans="22:25" x14ac:dyDescent="0.25">
      <c r="V592">
        <v>74.010000000000005</v>
      </c>
      <c r="W592">
        <v>75</v>
      </c>
      <c r="X592">
        <v>2.7549999999999999</v>
      </c>
      <c r="Y592" t="s">
        <v>177</v>
      </c>
    </row>
    <row r="593" spans="22:25" x14ac:dyDescent="0.25">
      <c r="V593">
        <v>75.010000000000005</v>
      </c>
      <c r="W593">
        <v>76</v>
      </c>
      <c r="X593">
        <v>2.7574999999999998</v>
      </c>
      <c r="Y593" t="s">
        <v>177</v>
      </c>
    </row>
    <row r="594" spans="22:25" x14ac:dyDescent="0.25">
      <c r="V594">
        <v>76.010000000000005</v>
      </c>
      <c r="W594">
        <v>77</v>
      </c>
      <c r="X594">
        <v>2.76</v>
      </c>
      <c r="Y594" t="s">
        <v>177</v>
      </c>
    </row>
    <row r="595" spans="22:25" x14ac:dyDescent="0.25">
      <c r="V595">
        <v>77.010000000000005</v>
      </c>
      <c r="W595">
        <v>78</v>
      </c>
      <c r="X595">
        <v>2.7625000000000002</v>
      </c>
      <c r="Y595" t="s">
        <v>177</v>
      </c>
    </row>
    <row r="596" spans="22:25" x14ac:dyDescent="0.25">
      <c r="V596">
        <v>78.010000000000005</v>
      </c>
      <c r="W596">
        <v>79</v>
      </c>
      <c r="X596">
        <v>2.7650000000000001</v>
      </c>
      <c r="Y596" t="s">
        <v>177</v>
      </c>
    </row>
    <row r="597" spans="22:25" x14ac:dyDescent="0.25">
      <c r="V597">
        <v>79.010000000000005</v>
      </c>
      <c r="W597">
        <v>80</v>
      </c>
      <c r="X597">
        <v>2.7690000000000001</v>
      </c>
      <c r="Y597" t="s">
        <v>177</v>
      </c>
    </row>
    <row r="598" spans="22:25" x14ac:dyDescent="0.25">
      <c r="V598">
        <v>80.010000000000005</v>
      </c>
      <c r="W598">
        <v>81</v>
      </c>
      <c r="X598">
        <v>2.7725</v>
      </c>
      <c r="Y598" t="s">
        <v>177</v>
      </c>
    </row>
    <row r="599" spans="22:25" x14ac:dyDescent="0.25">
      <c r="V599">
        <v>81.010000000000005</v>
      </c>
      <c r="W599">
        <v>82</v>
      </c>
      <c r="X599">
        <v>2.7749999999999999</v>
      </c>
      <c r="Y599" t="s">
        <v>177</v>
      </c>
    </row>
    <row r="600" spans="22:25" x14ac:dyDescent="0.25">
      <c r="V600">
        <v>82.01</v>
      </c>
      <c r="W600">
        <v>83</v>
      </c>
      <c r="X600">
        <v>2.7774999999999999</v>
      </c>
      <c r="Y600" t="s">
        <v>177</v>
      </c>
    </row>
    <row r="601" spans="22:25" x14ac:dyDescent="0.25">
      <c r="V601">
        <v>83.01</v>
      </c>
      <c r="W601">
        <v>84</v>
      </c>
      <c r="X601">
        <v>2.78</v>
      </c>
      <c r="Y601" t="s">
        <v>177</v>
      </c>
    </row>
    <row r="602" spans="22:25" x14ac:dyDescent="0.25">
      <c r="V602">
        <v>84.01</v>
      </c>
      <c r="W602">
        <v>85</v>
      </c>
      <c r="X602">
        <v>2.7825000000000002</v>
      </c>
      <c r="Y602" t="s">
        <v>177</v>
      </c>
    </row>
    <row r="603" spans="22:25" x14ac:dyDescent="0.25">
      <c r="V603">
        <v>85.01</v>
      </c>
      <c r="W603">
        <v>86</v>
      </c>
      <c r="X603">
        <v>2.7850000000000001</v>
      </c>
      <c r="Y603" t="s">
        <v>177</v>
      </c>
    </row>
    <row r="604" spans="22:25" x14ac:dyDescent="0.25">
      <c r="V604">
        <v>86.01</v>
      </c>
      <c r="W604">
        <v>87</v>
      </c>
      <c r="X604">
        <v>2.7875000000000001</v>
      </c>
      <c r="Y604" t="s">
        <v>177</v>
      </c>
    </row>
    <row r="605" spans="22:25" x14ac:dyDescent="0.25">
      <c r="V605">
        <v>87.01</v>
      </c>
      <c r="W605">
        <v>88</v>
      </c>
      <c r="X605">
        <v>2.79</v>
      </c>
      <c r="Y605" t="s">
        <v>177</v>
      </c>
    </row>
    <row r="606" spans="22:25" x14ac:dyDescent="0.25">
      <c r="V606">
        <v>88.01</v>
      </c>
      <c r="W606">
        <v>89</v>
      </c>
      <c r="X606">
        <v>2.7925</v>
      </c>
      <c r="Y606" t="s">
        <v>177</v>
      </c>
    </row>
    <row r="607" spans="22:25" x14ac:dyDescent="0.25">
      <c r="V607">
        <v>89.01</v>
      </c>
      <c r="W607">
        <v>90</v>
      </c>
      <c r="X607">
        <v>2.7949999999999999</v>
      </c>
      <c r="Y607" t="s">
        <v>177</v>
      </c>
    </row>
    <row r="608" spans="22:25" x14ac:dyDescent="0.25">
      <c r="V608">
        <v>90.01</v>
      </c>
      <c r="W608">
        <v>91</v>
      </c>
      <c r="X608">
        <v>2.8</v>
      </c>
      <c r="Y608" t="s">
        <v>177</v>
      </c>
    </row>
    <row r="609" spans="22:25" x14ac:dyDescent="0.25">
      <c r="V609">
        <v>91.01</v>
      </c>
      <c r="W609">
        <v>92</v>
      </c>
      <c r="X609">
        <v>2.8025000000000002</v>
      </c>
      <c r="Y609" t="s">
        <v>177</v>
      </c>
    </row>
    <row r="610" spans="22:25" x14ac:dyDescent="0.25">
      <c r="V610">
        <v>92.01</v>
      </c>
      <c r="W610">
        <v>93</v>
      </c>
      <c r="X610">
        <v>2.8050000000000002</v>
      </c>
      <c r="Y610" t="s">
        <v>177</v>
      </c>
    </row>
    <row r="611" spans="22:25" x14ac:dyDescent="0.25">
      <c r="V611">
        <v>93.01</v>
      </c>
      <c r="W611">
        <v>94</v>
      </c>
      <c r="X611">
        <v>2.8075000000000001</v>
      </c>
      <c r="Y611" t="s">
        <v>177</v>
      </c>
    </row>
    <row r="612" spans="22:25" x14ac:dyDescent="0.25">
      <c r="V612">
        <v>94.01</v>
      </c>
      <c r="W612">
        <v>95</v>
      </c>
      <c r="X612">
        <v>2.81</v>
      </c>
      <c r="Y612" t="s">
        <v>177</v>
      </c>
    </row>
    <row r="613" spans="22:25" x14ac:dyDescent="0.25">
      <c r="V613">
        <v>95.01</v>
      </c>
      <c r="W613">
        <v>96</v>
      </c>
      <c r="X613">
        <v>2.8125</v>
      </c>
      <c r="Y613" t="s">
        <v>177</v>
      </c>
    </row>
    <row r="614" spans="22:25" x14ac:dyDescent="0.25">
      <c r="V614">
        <v>96.01</v>
      </c>
      <c r="W614">
        <v>97</v>
      </c>
      <c r="X614">
        <v>2.8149999999999999</v>
      </c>
      <c r="Y614" t="s">
        <v>177</v>
      </c>
    </row>
    <row r="615" spans="22:25" x14ac:dyDescent="0.25">
      <c r="V615">
        <v>97.01</v>
      </c>
      <c r="W615">
        <v>98</v>
      </c>
      <c r="X615">
        <v>2.8174999999999999</v>
      </c>
      <c r="Y615" t="s">
        <v>177</v>
      </c>
    </row>
    <row r="616" spans="22:25" x14ac:dyDescent="0.25">
      <c r="V616">
        <v>98.01</v>
      </c>
      <c r="W616">
        <v>99</v>
      </c>
      <c r="X616">
        <v>2.82</v>
      </c>
      <c r="Y616" t="s">
        <v>177</v>
      </c>
    </row>
    <row r="617" spans="22:25" x14ac:dyDescent="0.25">
      <c r="V617">
        <v>99.01</v>
      </c>
      <c r="W617">
        <v>100</v>
      </c>
      <c r="X617">
        <v>2.8224999999999998</v>
      </c>
      <c r="Y617" t="s">
        <v>177</v>
      </c>
    </row>
    <row r="618" spans="22:25" x14ac:dyDescent="0.25">
      <c r="V618">
        <v>100.01</v>
      </c>
      <c r="W618">
        <v>101</v>
      </c>
      <c r="X618">
        <v>2.8260000000000001</v>
      </c>
      <c r="Y618" t="s">
        <v>177</v>
      </c>
    </row>
    <row r="619" spans="22:25" x14ac:dyDescent="0.25">
      <c r="V619">
        <v>101.01</v>
      </c>
      <c r="W619">
        <v>102</v>
      </c>
      <c r="X619">
        <v>2.83</v>
      </c>
      <c r="Y619" t="s">
        <v>177</v>
      </c>
    </row>
    <row r="620" spans="22:25" x14ac:dyDescent="0.25">
      <c r="V620">
        <v>102.01</v>
      </c>
      <c r="W620">
        <v>103</v>
      </c>
      <c r="X620">
        <v>2.8325</v>
      </c>
      <c r="Y620" t="s">
        <v>177</v>
      </c>
    </row>
    <row r="621" spans="22:25" x14ac:dyDescent="0.25">
      <c r="V621">
        <v>103.01</v>
      </c>
      <c r="W621">
        <v>104</v>
      </c>
      <c r="X621">
        <v>2.835</v>
      </c>
      <c r="Y621" t="s">
        <v>177</v>
      </c>
    </row>
    <row r="622" spans="22:25" x14ac:dyDescent="0.25">
      <c r="V622">
        <v>104.01</v>
      </c>
      <c r="W622">
        <v>105</v>
      </c>
      <c r="X622">
        <v>2.8374999999999999</v>
      </c>
      <c r="Y622" t="s">
        <v>177</v>
      </c>
    </row>
    <row r="623" spans="22:25" x14ac:dyDescent="0.25">
      <c r="V623">
        <v>105.01</v>
      </c>
      <c r="W623">
        <v>106</v>
      </c>
      <c r="X623">
        <v>2.84</v>
      </c>
      <c r="Y623" t="s">
        <v>177</v>
      </c>
    </row>
    <row r="624" spans="22:25" x14ac:dyDescent="0.25">
      <c r="V624">
        <v>106.01</v>
      </c>
      <c r="W624">
        <v>107</v>
      </c>
      <c r="X624">
        <v>2.8424999999999998</v>
      </c>
      <c r="Y624" t="s">
        <v>177</v>
      </c>
    </row>
    <row r="625" spans="22:25" x14ac:dyDescent="0.25">
      <c r="V625">
        <v>107.01</v>
      </c>
      <c r="W625">
        <v>108</v>
      </c>
      <c r="X625">
        <v>2.8450000000000002</v>
      </c>
      <c r="Y625" t="s">
        <v>177</v>
      </c>
    </row>
    <row r="626" spans="22:25" x14ac:dyDescent="0.25">
      <c r="V626">
        <v>108.01</v>
      </c>
      <c r="W626">
        <v>109</v>
      </c>
      <c r="X626">
        <v>2.8475000000000001</v>
      </c>
      <c r="Y626" t="s">
        <v>177</v>
      </c>
    </row>
    <row r="627" spans="22:25" x14ac:dyDescent="0.25">
      <c r="V627">
        <v>109.01</v>
      </c>
      <c r="W627">
        <v>110</v>
      </c>
      <c r="X627">
        <v>2.85</v>
      </c>
      <c r="Y627" t="s">
        <v>177</v>
      </c>
    </row>
    <row r="628" spans="22:25" x14ac:dyDescent="0.25">
      <c r="V628">
        <v>110.01</v>
      </c>
      <c r="W628">
        <v>111</v>
      </c>
      <c r="X628">
        <v>2.8530000000000002</v>
      </c>
      <c r="Y628" t="s">
        <v>177</v>
      </c>
    </row>
    <row r="629" spans="22:25" x14ac:dyDescent="0.25">
      <c r="V629">
        <v>111.01</v>
      </c>
      <c r="W629">
        <v>112</v>
      </c>
      <c r="X629">
        <v>2.8580000000000001</v>
      </c>
      <c r="Y629" t="s">
        <v>177</v>
      </c>
    </row>
    <row r="630" spans="22:25" x14ac:dyDescent="0.25">
      <c r="V630">
        <v>112.01</v>
      </c>
      <c r="W630">
        <v>113</v>
      </c>
      <c r="X630">
        <v>2.8620000000000001</v>
      </c>
      <c r="Y630" t="s">
        <v>177</v>
      </c>
    </row>
    <row r="631" spans="22:25" x14ac:dyDescent="0.25">
      <c r="V631">
        <v>113.01</v>
      </c>
      <c r="W631">
        <v>114</v>
      </c>
      <c r="X631">
        <v>2.8650000000000002</v>
      </c>
      <c r="Y631" t="s">
        <v>177</v>
      </c>
    </row>
    <row r="632" spans="22:25" x14ac:dyDescent="0.25">
      <c r="V632">
        <v>114.01</v>
      </c>
      <c r="W632">
        <v>115</v>
      </c>
      <c r="X632">
        <v>2.8679999999999999</v>
      </c>
      <c r="Y632" t="s">
        <v>177</v>
      </c>
    </row>
    <row r="633" spans="22:25" x14ac:dyDescent="0.25">
      <c r="V633">
        <v>115.01</v>
      </c>
      <c r="W633">
        <v>116</v>
      </c>
      <c r="X633">
        <v>2.871</v>
      </c>
      <c r="Y633" t="s">
        <v>177</v>
      </c>
    </row>
    <row r="634" spans="22:25" x14ac:dyDescent="0.25">
      <c r="V634">
        <v>116.01</v>
      </c>
      <c r="W634">
        <v>117</v>
      </c>
      <c r="X634">
        <v>2.8740000000000001</v>
      </c>
      <c r="Y634" t="s">
        <v>177</v>
      </c>
    </row>
    <row r="635" spans="22:25" x14ac:dyDescent="0.25">
      <c r="V635">
        <v>117.01</v>
      </c>
      <c r="W635">
        <v>118</v>
      </c>
      <c r="X635">
        <v>2.8769999999999998</v>
      </c>
      <c r="Y635" t="s">
        <v>177</v>
      </c>
    </row>
    <row r="636" spans="22:25" x14ac:dyDescent="0.25">
      <c r="V636">
        <v>118.01</v>
      </c>
      <c r="W636">
        <v>119</v>
      </c>
      <c r="X636">
        <v>2.88</v>
      </c>
      <c r="Y636" t="s">
        <v>177</v>
      </c>
    </row>
    <row r="637" spans="22:25" x14ac:dyDescent="0.25">
      <c r="V637">
        <v>119.01</v>
      </c>
      <c r="W637">
        <v>120</v>
      </c>
      <c r="X637">
        <v>2.883</v>
      </c>
      <c r="Y637" t="s">
        <v>177</v>
      </c>
    </row>
    <row r="638" spans="22:25" x14ac:dyDescent="0.25">
      <c r="V638">
        <v>120.01</v>
      </c>
      <c r="W638">
        <v>121</v>
      </c>
      <c r="X638">
        <v>2.8860000000000001</v>
      </c>
      <c r="Y638" t="s">
        <v>177</v>
      </c>
    </row>
    <row r="639" spans="22:25" x14ac:dyDescent="0.25">
      <c r="V639">
        <v>121.01</v>
      </c>
      <c r="W639">
        <v>122</v>
      </c>
      <c r="X639">
        <v>2.8889999999999998</v>
      </c>
      <c r="Y639" t="s">
        <v>177</v>
      </c>
    </row>
    <row r="640" spans="22:25" x14ac:dyDescent="0.25">
      <c r="V640">
        <v>122.01</v>
      </c>
      <c r="W640">
        <v>123</v>
      </c>
      <c r="X640">
        <v>2.8929999999999998</v>
      </c>
      <c r="Y640" t="s">
        <v>177</v>
      </c>
    </row>
    <row r="641" spans="22:25" x14ac:dyDescent="0.25">
      <c r="V641">
        <v>123.01</v>
      </c>
      <c r="W641">
        <v>124</v>
      </c>
      <c r="X641">
        <v>2.8980000000000001</v>
      </c>
      <c r="Y641" t="s">
        <v>177</v>
      </c>
    </row>
    <row r="642" spans="22:25" x14ac:dyDescent="0.25">
      <c r="V642">
        <v>124.01</v>
      </c>
      <c r="W642">
        <v>125</v>
      </c>
      <c r="X642">
        <v>2.9009999999999998</v>
      </c>
      <c r="Y642" t="s">
        <v>177</v>
      </c>
    </row>
    <row r="643" spans="22:25" x14ac:dyDescent="0.25">
      <c r="V643">
        <v>125.01</v>
      </c>
      <c r="W643">
        <v>126</v>
      </c>
      <c r="X643">
        <v>2.9039999999999999</v>
      </c>
      <c r="Y643" t="s">
        <v>177</v>
      </c>
    </row>
    <row r="644" spans="22:25" x14ac:dyDescent="0.25">
      <c r="V644">
        <v>126.01</v>
      </c>
      <c r="W644">
        <v>127</v>
      </c>
      <c r="X644">
        <v>2.907</v>
      </c>
      <c r="Y644" t="s">
        <v>177</v>
      </c>
    </row>
    <row r="645" spans="22:25" x14ac:dyDescent="0.25">
      <c r="V645">
        <v>127.01</v>
      </c>
      <c r="W645">
        <v>128</v>
      </c>
      <c r="X645">
        <v>2.91</v>
      </c>
      <c r="Y645" t="s">
        <v>177</v>
      </c>
    </row>
    <row r="646" spans="22:25" x14ac:dyDescent="0.25">
      <c r="V646">
        <v>128.01</v>
      </c>
      <c r="W646">
        <v>129</v>
      </c>
      <c r="X646">
        <v>2.9135</v>
      </c>
      <c r="Y646" t="s">
        <v>177</v>
      </c>
    </row>
    <row r="647" spans="22:25" x14ac:dyDescent="0.25">
      <c r="V647">
        <v>129.01</v>
      </c>
      <c r="W647">
        <v>130</v>
      </c>
      <c r="X647">
        <v>2.9169999999999998</v>
      </c>
      <c r="Y647" t="s">
        <v>177</v>
      </c>
    </row>
    <row r="648" spans="22:25" x14ac:dyDescent="0.25">
      <c r="V648">
        <v>130.01</v>
      </c>
      <c r="W648">
        <v>131</v>
      </c>
      <c r="X648">
        <v>2.9205000000000001</v>
      </c>
      <c r="Y648" t="s">
        <v>177</v>
      </c>
    </row>
    <row r="649" spans="22:25" x14ac:dyDescent="0.25">
      <c r="V649">
        <v>131.01</v>
      </c>
      <c r="W649">
        <v>132</v>
      </c>
      <c r="X649">
        <v>2.9239999999999999</v>
      </c>
      <c r="Y649" t="s">
        <v>177</v>
      </c>
    </row>
    <row r="650" spans="22:25" x14ac:dyDescent="0.25">
      <c r="V650">
        <v>132.01</v>
      </c>
      <c r="W650">
        <v>133</v>
      </c>
      <c r="X650">
        <v>2.9275000000000002</v>
      </c>
      <c r="Y650" t="s">
        <v>177</v>
      </c>
    </row>
    <row r="651" spans="22:25" x14ac:dyDescent="0.25">
      <c r="V651">
        <v>133.01</v>
      </c>
      <c r="W651">
        <v>134</v>
      </c>
      <c r="X651">
        <v>2.9329999999999998</v>
      </c>
      <c r="Y651" t="s">
        <v>177</v>
      </c>
    </row>
    <row r="652" spans="22:25" x14ac:dyDescent="0.25">
      <c r="V652">
        <v>134.01</v>
      </c>
      <c r="W652">
        <v>135</v>
      </c>
      <c r="X652">
        <v>2.9380000000000002</v>
      </c>
      <c r="Y652" t="s">
        <v>177</v>
      </c>
    </row>
    <row r="653" spans="22:25" x14ac:dyDescent="0.25">
      <c r="V653">
        <v>135.01</v>
      </c>
      <c r="W653">
        <v>136</v>
      </c>
      <c r="X653">
        <v>2.9415</v>
      </c>
      <c r="Y653" t="s">
        <v>177</v>
      </c>
    </row>
    <row r="654" spans="22:25" x14ac:dyDescent="0.25">
      <c r="V654">
        <v>136.01</v>
      </c>
      <c r="W654">
        <v>137</v>
      </c>
      <c r="X654">
        <v>2.9449999999999998</v>
      </c>
      <c r="Y654" t="s">
        <v>177</v>
      </c>
    </row>
    <row r="655" spans="22:25" x14ac:dyDescent="0.25">
      <c r="V655">
        <v>137.01</v>
      </c>
      <c r="W655">
        <v>138</v>
      </c>
      <c r="X655">
        <v>2.9485000000000001</v>
      </c>
      <c r="Y655" t="s">
        <v>177</v>
      </c>
    </row>
    <row r="656" spans="22:25" x14ac:dyDescent="0.25">
      <c r="V656">
        <v>138.01</v>
      </c>
      <c r="W656">
        <v>139</v>
      </c>
      <c r="X656">
        <v>2.952</v>
      </c>
      <c r="Y656" t="s">
        <v>177</v>
      </c>
    </row>
    <row r="657" spans="22:25" x14ac:dyDescent="0.25">
      <c r="V657">
        <v>139.01</v>
      </c>
      <c r="W657">
        <v>140</v>
      </c>
      <c r="X657">
        <v>2.9554999999999998</v>
      </c>
      <c r="Y657" t="s">
        <v>177</v>
      </c>
    </row>
    <row r="658" spans="22:25" x14ac:dyDescent="0.25">
      <c r="V658">
        <v>140.01</v>
      </c>
      <c r="W658">
        <v>141</v>
      </c>
      <c r="X658">
        <v>2.9590000000000001</v>
      </c>
      <c r="Y658" t="s">
        <v>177</v>
      </c>
    </row>
    <row r="659" spans="22:25" x14ac:dyDescent="0.25">
      <c r="V659">
        <v>141.01</v>
      </c>
      <c r="W659">
        <v>142</v>
      </c>
      <c r="X659">
        <v>2.9624999999999999</v>
      </c>
      <c r="Y659" t="s">
        <v>177</v>
      </c>
    </row>
    <row r="660" spans="22:25" x14ac:dyDescent="0.25">
      <c r="V660">
        <v>142.01</v>
      </c>
      <c r="W660">
        <v>143</v>
      </c>
      <c r="X660">
        <v>2.9660000000000002</v>
      </c>
      <c r="Y660" t="s">
        <v>177</v>
      </c>
    </row>
    <row r="661" spans="22:25" x14ac:dyDescent="0.25">
      <c r="V661">
        <v>143.01</v>
      </c>
      <c r="W661">
        <v>144</v>
      </c>
      <c r="X661">
        <v>2.9710000000000001</v>
      </c>
      <c r="Y661" t="s">
        <v>177</v>
      </c>
    </row>
    <row r="662" spans="22:25" x14ac:dyDescent="0.25">
      <c r="V662">
        <v>144.01</v>
      </c>
      <c r="W662">
        <v>145</v>
      </c>
      <c r="X662">
        <v>2.9765000000000001</v>
      </c>
      <c r="Y662" t="s">
        <v>177</v>
      </c>
    </row>
    <row r="663" spans="22:25" x14ac:dyDescent="0.25">
      <c r="V663">
        <v>145.01</v>
      </c>
      <c r="W663">
        <v>146</v>
      </c>
      <c r="X663">
        <v>2.98</v>
      </c>
      <c r="Y663" t="s">
        <v>177</v>
      </c>
    </row>
    <row r="664" spans="22:25" x14ac:dyDescent="0.25">
      <c r="V664">
        <v>146.01</v>
      </c>
      <c r="W664">
        <v>147</v>
      </c>
      <c r="X664">
        <v>2.9849999999999999</v>
      </c>
      <c r="Y664" t="s">
        <v>177</v>
      </c>
    </row>
    <row r="665" spans="22:25" x14ac:dyDescent="0.25">
      <c r="V665">
        <v>147.01</v>
      </c>
      <c r="W665">
        <v>148</v>
      </c>
      <c r="X665">
        <v>2.99</v>
      </c>
      <c r="Y665" t="s">
        <v>177</v>
      </c>
    </row>
    <row r="666" spans="22:25" x14ac:dyDescent="0.25">
      <c r="V666">
        <v>148.01</v>
      </c>
      <c r="W666">
        <v>149</v>
      </c>
      <c r="X666">
        <v>2.9950000000000001</v>
      </c>
      <c r="Y666" t="s">
        <v>177</v>
      </c>
    </row>
    <row r="667" spans="22:25" x14ac:dyDescent="0.25">
      <c r="V667">
        <v>149.01</v>
      </c>
      <c r="W667">
        <v>150</v>
      </c>
      <c r="X667">
        <v>3</v>
      </c>
      <c r="Y667" t="s">
        <v>177</v>
      </c>
    </row>
    <row r="668" spans="22:25" x14ac:dyDescent="0.25">
      <c r="V668">
        <v>150.01</v>
      </c>
      <c r="W668">
        <v>151</v>
      </c>
      <c r="X668">
        <v>3.0049999999999999</v>
      </c>
      <c r="Y668" t="s">
        <v>177</v>
      </c>
    </row>
    <row r="669" spans="22:25" x14ac:dyDescent="0.25">
      <c r="V669">
        <v>151.01</v>
      </c>
      <c r="W669">
        <v>152</v>
      </c>
      <c r="X669">
        <v>3.01</v>
      </c>
      <c r="Y669" t="s">
        <v>177</v>
      </c>
    </row>
    <row r="670" spans="22:25" x14ac:dyDescent="0.25">
      <c r="V670">
        <v>152.01</v>
      </c>
      <c r="W670">
        <v>153</v>
      </c>
      <c r="X670">
        <v>3.0150000000000001</v>
      </c>
      <c r="Y670" t="s">
        <v>177</v>
      </c>
    </row>
    <row r="671" spans="22:25" x14ac:dyDescent="0.25">
      <c r="V671">
        <v>153.01</v>
      </c>
      <c r="W671">
        <v>154</v>
      </c>
      <c r="X671">
        <v>3.02</v>
      </c>
      <c r="Y671" t="s">
        <v>177</v>
      </c>
    </row>
    <row r="672" spans="22:25" x14ac:dyDescent="0.25">
      <c r="V672">
        <v>154.01</v>
      </c>
      <c r="W672">
        <v>155</v>
      </c>
      <c r="X672">
        <v>3.028</v>
      </c>
      <c r="Y672" t="s">
        <v>177</v>
      </c>
    </row>
    <row r="673" spans="22:25" x14ac:dyDescent="0.25">
      <c r="V673">
        <v>155.01</v>
      </c>
      <c r="W673">
        <v>156</v>
      </c>
      <c r="X673">
        <v>3.0350000000000001</v>
      </c>
      <c r="Y673" t="s">
        <v>177</v>
      </c>
    </row>
    <row r="674" spans="22:25" x14ac:dyDescent="0.25">
      <c r="V674">
        <v>156.01</v>
      </c>
      <c r="W674">
        <v>157</v>
      </c>
      <c r="X674">
        <v>3.04</v>
      </c>
      <c r="Y674" t="s">
        <v>177</v>
      </c>
    </row>
    <row r="675" spans="22:25" x14ac:dyDescent="0.25">
      <c r="V675">
        <v>157.01</v>
      </c>
      <c r="W675">
        <v>158</v>
      </c>
      <c r="X675">
        <v>3.0449999999999999</v>
      </c>
      <c r="Y675" t="s">
        <v>177</v>
      </c>
    </row>
    <row r="676" spans="22:25" x14ac:dyDescent="0.25">
      <c r="V676">
        <v>158.01</v>
      </c>
      <c r="W676">
        <v>159</v>
      </c>
      <c r="X676">
        <v>3.05</v>
      </c>
      <c r="Y676" t="s">
        <v>177</v>
      </c>
    </row>
    <row r="677" spans="22:25" x14ac:dyDescent="0.25">
      <c r="V677">
        <v>159.01</v>
      </c>
      <c r="W677">
        <v>160</v>
      </c>
      <c r="X677">
        <v>3.0550000000000002</v>
      </c>
      <c r="Y677" t="s">
        <v>177</v>
      </c>
    </row>
    <row r="678" spans="22:25" x14ac:dyDescent="0.25">
      <c r="V678">
        <v>160.01</v>
      </c>
      <c r="W678">
        <v>161</v>
      </c>
      <c r="X678">
        <v>3.06</v>
      </c>
      <c r="Y678" t="s">
        <v>177</v>
      </c>
    </row>
    <row r="679" spans="22:25" x14ac:dyDescent="0.25">
      <c r="V679">
        <v>161.01</v>
      </c>
      <c r="W679">
        <v>162</v>
      </c>
      <c r="X679">
        <v>3.0649999999999999</v>
      </c>
      <c r="Y679" t="s">
        <v>177</v>
      </c>
    </row>
    <row r="680" spans="22:25" x14ac:dyDescent="0.25">
      <c r="V680">
        <v>162.01</v>
      </c>
      <c r="W680">
        <v>163</v>
      </c>
      <c r="X680">
        <v>3.07</v>
      </c>
      <c r="Y680" t="s">
        <v>177</v>
      </c>
    </row>
    <row r="681" spans="22:25" x14ac:dyDescent="0.25">
      <c r="V681">
        <v>163.01</v>
      </c>
      <c r="W681">
        <v>164</v>
      </c>
      <c r="X681">
        <v>3.0750000000000002</v>
      </c>
      <c r="Y681" t="s">
        <v>177</v>
      </c>
    </row>
    <row r="682" spans="22:25" x14ac:dyDescent="0.25">
      <c r="V682">
        <v>164.01</v>
      </c>
      <c r="W682">
        <v>165</v>
      </c>
      <c r="X682">
        <v>3.08</v>
      </c>
      <c r="Y682" t="s">
        <v>177</v>
      </c>
    </row>
    <row r="683" spans="22:25" x14ac:dyDescent="0.25">
      <c r="V683">
        <v>165.01</v>
      </c>
      <c r="W683">
        <v>166</v>
      </c>
      <c r="X683">
        <v>3.0880000000000001</v>
      </c>
      <c r="Y683" t="s">
        <v>177</v>
      </c>
    </row>
    <row r="684" spans="22:25" x14ac:dyDescent="0.25">
      <c r="V684">
        <v>166.01</v>
      </c>
      <c r="W684">
        <v>167</v>
      </c>
      <c r="X684">
        <v>3.0964999999999998</v>
      </c>
      <c r="Y684" t="s">
        <v>177</v>
      </c>
    </row>
    <row r="685" spans="22:25" x14ac:dyDescent="0.25">
      <c r="V685">
        <v>167.01</v>
      </c>
      <c r="W685">
        <v>168</v>
      </c>
      <c r="X685">
        <v>3.1019999999999999</v>
      </c>
      <c r="Y685" t="s">
        <v>177</v>
      </c>
    </row>
    <row r="686" spans="22:25" x14ac:dyDescent="0.25">
      <c r="V686">
        <v>168.01</v>
      </c>
      <c r="W686">
        <v>169</v>
      </c>
      <c r="X686">
        <v>3.1074999999999999</v>
      </c>
      <c r="Y686" t="s">
        <v>177</v>
      </c>
    </row>
    <row r="687" spans="22:25" x14ac:dyDescent="0.25">
      <c r="V687">
        <v>169.01</v>
      </c>
      <c r="W687">
        <v>170</v>
      </c>
      <c r="X687">
        <v>3.113</v>
      </c>
      <c r="Y687" t="s">
        <v>177</v>
      </c>
    </row>
    <row r="688" spans="22:25" x14ac:dyDescent="0.25">
      <c r="V688">
        <v>170.01</v>
      </c>
      <c r="W688">
        <v>171</v>
      </c>
      <c r="X688">
        <v>3.1185</v>
      </c>
      <c r="Y688" t="s">
        <v>177</v>
      </c>
    </row>
    <row r="689" spans="22:25" x14ac:dyDescent="0.25">
      <c r="V689">
        <v>171.01</v>
      </c>
      <c r="W689">
        <v>172</v>
      </c>
      <c r="X689">
        <v>3.1240000000000001</v>
      </c>
      <c r="Y689" t="s">
        <v>177</v>
      </c>
    </row>
    <row r="690" spans="22:25" x14ac:dyDescent="0.25">
      <c r="V690">
        <v>172.01</v>
      </c>
      <c r="W690">
        <v>173</v>
      </c>
      <c r="X690">
        <v>3.1295000000000002</v>
      </c>
      <c r="Y690" t="s">
        <v>177</v>
      </c>
    </row>
    <row r="691" spans="22:25" x14ac:dyDescent="0.25">
      <c r="V691">
        <v>173.01</v>
      </c>
      <c r="W691">
        <v>174</v>
      </c>
      <c r="X691">
        <v>3.1349999999999998</v>
      </c>
      <c r="Y691" t="s">
        <v>177</v>
      </c>
    </row>
    <row r="692" spans="22:25" x14ac:dyDescent="0.25">
      <c r="V692">
        <v>174.01</v>
      </c>
      <c r="W692">
        <v>175</v>
      </c>
      <c r="X692">
        <v>3.1404999999999998</v>
      </c>
      <c r="Y692" t="s">
        <v>177</v>
      </c>
    </row>
    <row r="693" spans="22:25" x14ac:dyDescent="0.25">
      <c r="V693">
        <v>175.01</v>
      </c>
      <c r="W693">
        <v>176</v>
      </c>
      <c r="X693">
        <v>3.149</v>
      </c>
      <c r="Y693" t="s">
        <v>177</v>
      </c>
    </row>
    <row r="694" spans="22:25" x14ac:dyDescent="0.25">
      <c r="V694">
        <v>176.01</v>
      </c>
      <c r="W694">
        <v>177</v>
      </c>
      <c r="X694">
        <v>3.157</v>
      </c>
      <c r="Y694" t="s">
        <v>177</v>
      </c>
    </row>
    <row r="695" spans="22:25" x14ac:dyDescent="0.25">
      <c r="V695">
        <v>177.01</v>
      </c>
      <c r="W695">
        <v>178</v>
      </c>
      <c r="X695">
        <v>3.1625000000000001</v>
      </c>
      <c r="Y695" t="s">
        <v>177</v>
      </c>
    </row>
    <row r="696" spans="22:25" x14ac:dyDescent="0.25">
      <c r="V696">
        <v>178.01</v>
      </c>
      <c r="W696">
        <v>179</v>
      </c>
      <c r="X696">
        <v>3.1680000000000001</v>
      </c>
      <c r="Y696" t="s">
        <v>177</v>
      </c>
    </row>
    <row r="697" spans="22:25" x14ac:dyDescent="0.25">
      <c r="V697">
        <v>179.01</v>
      </c>
      <c r="W697">
        <v>180</v>
      </c>
      <c r="X697">
        <v>3.1735000000000002</v>
      </c>
      <c r="Y697" t="s">
        <v>177</v>
      </c>
    </row>
    <row r="698" spans="22:25" x14ac:dyDescent="0.25">
      <c r="V698">
        <v>180.01</v>
      </c>
      <c r="W698">
        <v>181</v>
      </c>
      <c r="X698">
        <v>3.1789999999999998</v>
      </c>
      <c r="Y698" t="s">
        <v>177</v>
      </c>
    </row>
    <row r="699" spans="22:25" x14ac:dyDescent="0.25">
      <c r="V699">
        <v>181.01</v>
      </c>
      <c r="W699">
        <v>182</v>
      </c>
      <c r="X699">
        <v>3.1844999999999999</v>
      </c>
      <c r="Y699" t="s">
        <v>177</v>
      </c>
    </row>
    <row r="700" spans="22:25" x14ac:dyDescent="0.25">
      <c r="V700">
        <v>182.01</v>
      </c>
      <c r="W700">
        <v>183</v>
      </c>
      <c r="X700">
        <v>3.19</v>
      </c>
      <c r="Y700" t="s">
        <v>177</v>
      </c>
    </row>
    <row r="701" spans="22:25" x14ac:dyDescent="0.25">
      <c r="V701">
        <v>183.01</v>
      </c>
      <c r="W701">
        <v>184</v>
      </c>
      <c r="X701">
        <v>3.1964999999999999</v>
      </c>
      <c r="Y701" t="s">
        <v>177</v>
      </c>
    </row>
    <row r="702" spans="22:25" x14ac:dyDescent="0.25">
      <c r="V702">
        <v>184.01</v>
      </c>
      <c r="W702">
        <v>185</v>
      </c>
      <c r="X702">
        <v>3.2029999999999998</v>
      </c>
      <c r="Y702" t="s">
        <v>177</v>
      </c>
    </row>
    <row r="703" spans="22:25" x14ac:dyDescent="0.25">
      <c r="V703">
        <v>185.01</v>
      </c>
      <c r="W703">
        <v>186</v>
      </c>
      <c r="X703">
        <v>3.2094999999999998</v>
      </c>
      <c r="Y703" t="s">
        <v>177</v>
      </c>
    </row>
    <row r="704" spans="22:25" x14ac:dyDescent="0.25">
      <c r="V704">
        <v>186.01</v>
      </c>
      <c r="W704">
        <v>187</v>
      </c>
      <c r="X704">
        <v>3.2124999999999999</v>
      </c>
      <c r="Y704" t="s">
        <v>177</v>
      </c>
    </row>
    <row r="705" spans="22:25" x14ac:dyDescent="0.25">
      <c r="V705">
        <v>187.01</v>
      </c>
      <c r="W705">
        <v>188</v>
      </c>
      <c r="X705">
        <v>3.2290000000000001</v>
      </c>
      <c r="Y705" t="s">
        <v>177</v>
      </c>
    </row>
    <row r="706" spans="22:25" x14ac:dyDescent="0.25">
      <c r="V706">
        <v>188.01</v>
      </c>
      <c r="W706">
        <v>189</v>
      </c>
      <c r="X706">
        <v>3.2355</v>
      </c>
      <c r="Y706" t="s">
        <v>177</v>
      </c>
    </row>
    <row r="707" spans="22:25" x14ac:dyDescent="0.25">
      <c r="V707">
        <v>189.01</v>
      </c>
      <c r="W707">
        <v>190</v>
      </c>
      <c r="X707">
        <v>3.242</v>
      </c>
      <c r="Y707" t="s">
        <v>177</v>
      </c>
    </row>
    <row r="708" spans="22:25" x14ac:dyDescent="0.25">
      <c r="V708">
        <v>190.01</v>
      </c>
      <c r="W708">
        <v>191</v>
      </c>
      <c r="X708">
        <v>3.2484999999999999</v>
      </c>
      <c r="Y708" t="s">
        <v>177</v>
      </c>
    </row>
    <row r="709" spans="22:25" x14ac:dyDescent="0.25">
      <c r="V709">
        <v>191.01</v>
      </c>
      <c r="W709">
        <v>192</v>
      </c>
      <c r="X709">
        <v>3.2549999999999999</v>
      </c>
      <c r="Y709" t="s">
        <v>177</v>
      </c>
    </row>
    <row r="710" spans="22:25" x14ac:dyDescent="0.25">
      <c r="V710">
        <v>192.01</v>
      </c>
      <c r="W710">
        <v>193</v>
      </c>
      <c r="X710">
        <v>3.2614999999999998</v>
      </c>
      <c r="Y710" t="s">
        <v>177</v>
      </c>
    </row>
    <row r="711" spans="22:25" x14ac:dyDescent="0.25">
      <c r="V711">
        <v>193.01</v>
      </c>
      <c r="W711">
        <v>194</v>
      </c>
      <c r="X711">
        <v>3.2679999999999998</v>
      </c>
      <c r="Y711" t="s">
        <v>177</v>
      </c>
    </row>
    <row r="712" spans="22:25" x14ac:dyDescent="0.25">
      <c r="V712">
        <v>194.01</v>
      </c>
      <c r="W712">
        <v>195</v>
      </c>
      <c r="X712">
        <v>3.2745000000000002</v>
      </c>
      <c r="Y712" t="s">
        <v>177</v>
      </c>
    </row>
    <row r="713" spans="22:25" x14ac:dyDescent="0.25">
      <c r="V713">
        <v>195.01</v>
      </c>
      <c r="W713">
        <v>196</v>
      </c>
      <c r="X713">
        <v>3.2810000000000001</v>
      </c>
      <c r="Y713" t="s">
        <v>177</v>
      </c>
    </row>
    <row r="714" spans="22:25" x14ac:dyDescent="0.25">
      <c r="V714">
        <v>196.01</v>
      </c>
      <c r="W714">
        <v>197</v>
      </c>
      <c r="X714">
        <v>3.2875000000000001</v>
      </c>
      <c r="Y714" t="s">
        <v>177</v>
      </c>
    </row>
    <row r="715" spans="22:25" x14ac:dyDescent="0.25">
      <c r="V715">
        <v>197.01</v>
      </c>
      <c r="W715">
        <v>198</v>
      </c>
      <c r="X715">
        <v>3.294</v>
      </c>
      <c r="Y715" t="s">
        <v>177</v>
      </c>
    </row>
    <row r="716" spans="22:25" x14ac:dyDescent="0.25">
      <c r="V716">
        <v>198.01</v>
      </c>
      <c r="W716">
        <v>199</v>
      </c>
      <c r="X716">
        <v>3.3069999999999999</v>
      </c>
      <c r="Y716" t="s">
        <v>177</v>
      </c>
    </row>
    <row r="717" spans="22:25" x14ac:dyDescent="0.25">
      <c r="V717">
        <v>199.01</v>
      </c>
      <c r="W717">
        <v>200</v>
      </c>
      <c r="X717">
        <v>3.3134999999999999</v>
      </c>
      <c r="Y717" t="s">
        <v>177</v>
      </c>
    </row>
    <row r="718" spans="22:25" x14ac:dyDescent="0.25">
      <c r="V718">
        <v>200.01</v>
      </c>
      <c r="W718">
        <v>201</v>
      </c>
      <c r="X718">
        <v>3.32</v>
      </c>
      <c r="Y718" t="s">
        <v>177</v>
      </c>
    </row>
    <row r="719" spans="22:25" x14ac:dyDescent="0.25">
      <c r="V719">
        <v>201.01</v>
      </c>
      <c r="W719">
        <v>202</v>
      </c>
      <c r="X719">
        <v>3.3264999999999998</v>
      </c>
      <c r="Y719" t="s">
        <v>177</v>
      </c>
    </row>
    <row r="720" spans="22:25" x14ac:dyDescent="0.25">
      <c r="V720">
        <v>202.01</v>
      </c>
      <c r="W720">
        <v>203</v>
      </c>
      <c r="X720">
        <v>3.3330000000000002</v>
      </c>
      <c r="Y720" t="s">
        <v>177</v>
      </c>
    </row>
    <row r="721" spans="22:25" x14ac:dyDescent="0.25">
      <c r="V721">
        <v>203.01</v>
      </c>
      <c r="W721">
        <v>204</v>
      </c>
      <c r="X721">
        <v>3.3395000000000001</v>
      </c>
      <c r="Y721" t="s">
        <v>177</v>
      </c>
    </row>
    <row r="722" spans="22:25" x14ac:dyDescent="0.25">
      <c r="V722">
        <v>204.01</v>
      </c>
      <c r="W722">
        <v>205</v>
      </c>
      <c r="X722">
        <v>3.3460000000000001</v>
      </c>
      <c r="Y722" t="s">
        <v>177</v>
      </c>
    </row>
    <row r="723" spans="22:25" x14ac:dyDescent="0.25">
      <c r="V723">
        <v>205.01</v>
      </c>
      <c r="W723">
        <v>206</v>
      </c>
      <c r="X723">
        <v>3.3525</v>
      </c>
      <c r="Y723" t="s">
        <v>177</v>
      </c>
    </row>
    <row r="724" spans="22:25" x14ac:dyDescent="0.25">
      <c r="V724">
        <v>206.01</v>
      </c>
      <c r="W724">
        <v>207</v>
      </c>
      <c r="X724">
        <v>3.359</v>
      </c>
      <c r="Y724" t="s">
        <v>177</v>
      </c>
    </row>
    <row r="725" spans="22:25" x14ac:dyDescent="0.25">
      <c r="V725">
        <v>207.01</v>
      </c>
      <c r="W725">
        <v>208</v>
      </c>
      <c r="X725">
        <v>3.3685</v>
      </c>
      <c r="Y725" t="s">
        <v>177</v>
      </c>
    </row>
    <row r="726" spans="22:25" x14ac:dyDescent="0.25">
      <c r="V726">
        <v>208.01</v>
      </c>
      <c r="W726">
        <v>209</v>
      </c>
      <c r="X726">
        <v>3.3784999999999998</v>
      </c>
      <c r="Y726" t="s">
        <v>177</v>
      </c>
    </row>
    <row r="727" spans="22:25" x14ac:dyDescent="0.25">
      <c r="V727">
        <v>209.01</v>
      </c>
      <c r="W727">
        <v>210</v>
      </c>
      <c r="X727">
        <v>3.3849999999999998</v>
      </c>
      <c r="Y727" t="s">
        <v>177</v>
      </c>
    </row>
    <row r="728" spans="22:25" x14ac:dyDescent="0.25">
      <c r="V728">
        <v>210.01</v>
      </c>
      <c r="W728">
        <v>211</v>
      </c>
      <c r="X728">
        <v>3.3915000000000002</v>
      </c>
      <c r="Y728" t="s">
        <v>177</v>
      </c>
    </row>
    <row r="729" spans="22:25" x14ac:dyDescent="0.25">
      <c r="V729">
        <v>211.01</v>
      </c>
      <c r="W729">
        <v>212</v>
      </c>
      <c r="X729">
        <v>3.3980000000000001</v>
      </c>
      <c r="Y729" t="s">
        <v>177</v>
      </c>
    </row>
    <row r="730" spans="22:25" x14ac:dyDescent="0.25">
      <c r="V730">
        <v>212.01</v>
      </c>
      <c r="W730">
        <v>213</v>
      </c>
      <c r="X730">
        <v>3.4045000000000001</v>
      </c>
      <c r="Y730" t="s">
        <v>177</v>
      </c>
    </row>
    <row r="731" spans="22:25" x14ac:dyDescent="0.25">
      <c r="V731">
        <v>213.01</v>
      </c>
      <c r="W731">
        <v>214</v>
      </c>
      <c r="X731">
        <v>3.411</v>
      </c>
      <c r="Y731" t="s">
        <v>177</v>
      </c>
    </row>
    <row r="732" spans="22:25" x14ac:dyDescent="0.25">
      <c r="V732">
        <v>214.01</v>
      </c>
      <c r="W732">
        <v>215</v>
      </c>
      <c r="X732">
        <v>3.4175</v>
      </c>
      <c r="Y732" t="s">
        <v>177</v>
      </c>
    </row>
    <row r="733" spans="22:25" x14ac:dyDescent="0.25">
      <c r="V733">
        <v>215.01</v>
      </c>
      <c r="W733">
        <v>216</v>
      </c>
      <c r="X733">
        <v>3.4239999999999999</v>
      </c>
      <c r="Y733" t="s">
        <v>177</v>
      </c>
    </row>
    <row r="734" spans="22:25" x14ac:dyDescent="0.25">
      <c r="V734">
        <v>216.01</v>
      </c>
      <c r="W734">
        <v>217</v>
      </c>
      <c r="X734">
        <v>3.4304999999999999</v>
      </c>
      <c r="Y734" t="s">
        <v>177</v>
      </c>
    </row>
    <row r="735" spans="22:25" x14ac:dyDescent="0.25">
      <c r="V735">
        <v>217.01</v>
      </c>
      <c r="W735">
        <v>218</v>
      </c>
      <c r="X735">
        <v>3.4369999999999998</v>
      </c>
      <c r="Y735" t="s">
        <v>177</v>
      </c>
    </row>
    <row r="736" spans="22:25" x14ac:dyDescent="0.25">
      <c r="V736">
        <v>218.01</v>
      </c>
      <c r="W736">
        <v>219</v>
      </c>
      <c r="X736">
        <v>3.4470000000000001</v>
      </c>
      <c r="Y736" t="s">
        <v>177</v>
      </c>
    </row>
    <row r="737" spans="22:25" x14ac:dyDescent="0.25">
      <c r="V737">
        <v>219.01</v>
      </c>
      <c r="W737">
        <v>220</v>
      </c>
      <c r="X737">
        <v>3.4565000000000001</v>
      </c>
      <c r="Y737" t="s">
        <v>177</v>
      </c>
    </row>
    <row r="738" spans="22:25" x14ac:dyDescent="0.25">
      <c r="V738">
        <v>220.01</v>
      </c>
      <c r="W738">
        <v>221</v>
      </c>
      <c r="X738">
        <v>3.4630000000000001</v>
      </c>
      <c r="Y738" t="s">
        <v>177</v>
      </c>
    </row>
    <row r="739" spans="22:25" x14ac:dyDescent="0.25">
      <c r="V739">
        <v>221.01</v>
      </c>
      <c r="W739">
        <v>222</v>
      </c>
      <c r="X739">
        <v>3.4695</v>
      </c>
      <c r="Y739" t="s">
        <v>177</v>
      </c>
    </row>
    <row r="740" spans="22:25" x14ac:dyDescent="0.25">
      <c r="V740">
        <v>222.01</v>
      </c>
      <c r="W740">
        <v>223</v>
      </c>
      <c r="X740">
        <v>3.476</v>
      </c>
      <c r="Y740" t="s">
        <v>177</v>
      </c>
    </row>
    <row r="741" spans="22:25" x14ac:dyDescent="0.25">
      <c r="V741">
        <v>223.01</v>
      </c>
      <c r="W741">
        <v>224</v>
      </c>
      <c r="X741">
        <v>3.4824999999999999</v>
      </c>
      <c r="Y741" t="s">
        <v>177</v>
      </c>
    </row>
    <row r="742" spans="22:25" x14ac:dyDescent="0.25">
      <c r="V742">
        <v>224.01</v>
      </c>
      <c r="W742">
        <v>225</v>
      </c>
      <c r="X742">
        <v>3.4889999999999999</v>
      </c>
      <c r="Y742" t="s">
        <v>177</v>
      </c>
    </row>
    <row r="743" spans="22:25" x14ac:dyDescent="0.25">
      <c r="V743">
        <v>225.01</v>
      </c>
      <c r="W743">
        <v>226</v>
      </c>
      <c r="X743">
        <v>3.4954999999999998</v>
      </c>
      <c r="Y743" t="s">
        <v>177</v>
      </c>
    </row>
    <row r="744" spans="22:25" x14ac:dyDescent="0.25">
      <c r="V744">
        <v>226.01</v>
      </c>
      <c r="W744">
        <v>227</v>
      </c>
      <c r="X744">
        <v>3.5019999999999998</v>
      </c>
      <c r="Y744" t="s">
        <v>177</v>
      </c>
    </row>
    <row r="745" spans="22:25" x14ac:dyDescent="0.25">
      <c r="V745">
        <v>227.01</v>
      </c>
      <c r="W745">
        <v>228</v>
      </c>
      <c r="X745">
        <v>3.5085000000000002</v>
      </c>
      <c r="Y745" t="s">
        <v>177</v>
      </c>
    </row>
    <row r="746" spans="22:25" x14ac:dyDescent="0.25">
      <c r="V746">
        <v>228.01</v>
      </c>
      <c r="W746">
        <v>229</v>
      </c>
      <c r="X746">
        <v>3.5150000000000001</v>
      </c>
      <c r="Y746" t="s">
        <v>177</v>
      </c>
    </row>
    <row r="747" spans="22:25" x14ac:dyDescent="0.25">
      <c r="V747">
        <v>229.01</v>
      </c>
      <c r="W747">
        <v>230</v>
      </c>
      <c r="X747">
        <v>3.5249999999999999</v>
      </c>
      <c r="Y747" t="s">
        <v>177</v>
      </c>
    </row>
    <row r="748" spans="22:25" x14ac:dyDescent="0.25">
      <c r="V748">
        <v>230.01</v>
      </c>
      <c r="W748">
        <v>231</v>
      </c>
      <c r="X748">
        <v>3.5345</v>
      </c>
      <c r="Y748" t="s">
        <v>177</v>
      </c>
    </row>
    <row r="749" spans="22:25" x14ac:dyDescent="0.25">
      <c r="V749">
        <v>231.01</v>
      </c>
      <c r="W749">
        <v>232</v>
      </c>
      <c r="X749">
        <v>3.5409999999999999</v>
      </c>
      <c r="Y749" t="s">
        <v>177</v>
      </c>
    </row>
    <row r="750" spans="22:25" x14ac:dyDescent="0.25">
      <c r="V750">
        <v>232.01</v>
      </c>
      <c r="W750">
        <v>233</v>
      </c>
      <c r="X750">
        <v>3.5474999999999999</v>
      </c>
      <c r="Y750" t="s">
        <v>177</v>
      </c>
    </row>
    <row r="751" spans="22:25" x14ac:dyDescent="0.25">
      <c r="V751">
        <v>233.01</v>
      </c>
      <c r="W751">
        <v>234</v>
      </c>
      <c r="X751">
        <v>3.5539999999999998</v>
      </c>
      <c r="Y751" t="s">
        <v>177</v>
      </c>
    </row>
    <row r="752" spans="22:25" x14ac:dyDescent="0.25">
      <c r="V752">
        <v>234.01</v>
      </c>
      <c r="W752">
        <v>235</v>
      </c>
      <c r="X752">
        <v>3.5605000000000002</v>
      </c>
      <c r="Y752" t="s">
        <v>177</v>
      </c>
    </row>
    <row r="753" spans="22:25" x14ac:dyDescent="0.25">
      <c r="V753">
        <v>235.01</v>
      </c>
      <c r="W753">
        <v>236</v>
      </c>
      <c r="X753">
        <v>3.5670000000000002</v>
      </c>
      <c r="Y753" t="s">
        <v>177</v>
      </c>
    </row>
    <row r="754" spans="22:25" x14ac:dyDescent="0.25">
      <c r="V754">
        <v>236.01</v>
      </c>
      <c r="W754">
        <v>237</v>
      </c>
      <c r="X754">
        <v>3.5735000000000001</v>
      </c>
      <c r="Y754" t="s">
        <v>177</v>
      </c>
    </row>
    <row r="755" spans="22:25" x14ac:dyDescent="0.25">
      <c r="V755">
        <v>237.01</v>
      </c>
      <c r="W755">
        <v>238</v>
      </c>
      <c r="X755">
        <v>3.58</v>
      </c>
      <c r="Y755" t="s">
        <v>177</v>
      </c>
    </row>
    <row r="756" spans="22:25" x14ac:dyDescent="0.25">
      <c r="V756">
        <v>238.01</v>
      </c>
      <c r="W756">
        <v>239</v>
      </c>
      <c r="X756">
        <v>3.5855000000000001</v>
      </c>
      <c r="Y756" t="s">
        <v>177</v>
      </c>
    </row>
    <row r="757" spans="22:25" x14ac:dyDescent="0.25">
      <c r="V757">
        <v>239.01</v>
      </c>
      <c r="W757">
        <v>240</v>
      </c>
      <c r="X757">
        <v>3.593</v>
      </c>
      <c r="Y757" t="s">
        <v>177</v>
      </c>
    </row>
    <row r="758" spans="22:25" x14ac:dyDescent="0.25">
      <c r="V758">
        <v>240.01</v>
      </c>
      <c r="W758">
        <v>241</v>
      </c>
      <c r="X758">
        <v>3.6019999999999999</v>
      </c>
      <c r="Y758" t="s">
        <v>177</v>
      </c>
    </row>
    <row r="759" spans="22:25" x14ac:dyDescent="0.25">
      <c r="V759">
        <v>241.01</v>
      </c>
      <c r="W759">
        <v>242</v>
      </c>
      <c r="X759">
        <v>3.6074999999999999</v>
      </c>
      <c r="Y759" t="s">
        <v>177</v>
      </c>
    </row>
    <row r="760" spans="22:25" x14ac:dyDescent="0.25">
      <c r="V760">
        <v>242.01</v>
      </c>
      <c r="W760">
        <v>243</v>
      </c>
      <c r="X760">
        <v>3.613</v>
      </c>
      <c r="Y760" t="s">
        <v>177</v>
      </c>
    </row>
    <row r="761" spans="22:25" x14ac:dyDescent="0.25">
      <c r="V761">
        <v>243.01</v>
      </c>
      <c r="W761">
        <v>244</v>
      </c>
      <c r="X761">
        <v>3.6185</v>
      </c>
      <c r="Y761" t="s">
        <v>177</v>
      </c>
    </row>
    <row r="762" spans="22:25" x14ac:dyDescent="0.25">
      <c r="V762">
        <v>244.01</v>
      </c>
      <c r="W762">
        <v>245</v>
      </c>
      <c r="X762">
        <v>3.6240000000000001</v>
      </c>
      <c r="Y762" t="s">
        <v>177</v>
      </c>
    </row>
    <row r="763" spans="22:25" x14ac:dyDescent="0.25">
      <c r="V763">
        <v>245.01</v>
      </c>
      <c r="W763">
        <v>246</v>
      </c>
      <c r="X763">
        <v>3.6295000000000002</v>
      </c>
      <c r="Y763" t="s">
        <v>177</v>
      </c>
    </row>
    <row r="764" spans="22:25" x14ac:dyDescent="0.25">
      <c r="V764">
        <v>246.01</v>
      </c>
      <c r="W764">
        <v>247</v>
      </c>
      <c r="X764">
        <v>3.6349999999999998</v>
      </c>
      <c r="Y764" t="s">
        <v>177</v>
      </c>
    </row>
    <row r="765" spans="22:25" x14ac:dyDescent="0.25">
      <c r="V765">
        <v>247.01</v>
      </c>
      <c r="W765">
        <v>248</v>
      </c>
      <c r="X765">
        <v>3.6404999999999998</v>
      </c>
      <c r="Y765" t="s">
        <v>177</v>
      </c>
    </row>
    <row r="766" spans="22:25" x14ac:dyDescent="0.25">
      <c r="V766">
        <v>248.01</v>
      </c>
      <c r="W766">
        <v>249</v>
      </c>
      <c r="X766">
        <v>3.6459999999999999</v>
      </c>
      <c r="Y766" t="s">
        <v>177</v>
      </c>
    </row>
    <row r="767" spans="22:25" x14ac:dyDescent="0.25">
      <c r="V767">
        <v>249.01</v>
      </c>
      <c r="W767">
        <v>250</v>
      </c>
      <c r="X767">
        <v>3.6515</v>
      </c>
      <c r="Y767" t="s">
        <v>177</v>
      </c>
    </row>
    <row r="768" spans="22:25" x14ac:dyDescent="0.25">
      <c r="V768">
        <v>250.01</v>
      </c>
      <c r="W768">
        <v>251</v>
      </c>
      <c r="X768">
        <v>3.6589999999999998</v>
      </c>
      <c r="Y768" t="s">
        <v>177</v>
      </c>
    </row>
    <row r="769" spans="22:25" x14ac:dyDescent="0.25">
      <c r="V769">
        <v>251.01</v>
      </c>
      <c r="W769">
        <v>252</v>
      </c>
      <c r="X769">
        <v>3.6680000000000001</v>
      </c>
      <c r="Y769" t="s">
        <v>177</v>
      </c>
    </row>
    <row r="770" spans="22:25" x14ac:dyDescent="0.25">
      <c r="V770">
        <v>252.01</v>
      </c>
      <c r="W770">
        <v>253</v>
      </c>
      <c r="X770">
        <v>3.6735000000000002</v>
      </c>
      <c r="Y770" t="s">
        <v>177</v>
      </c>
    </row>
    <row r="771" spans="22:25" x14ac:dyDescent="0.25">
      <c r="V771">
        <v>253.01</v>
      </c>
      <c r="W771">
        <v>254</v>
      </c>
      <c r="X771">
        <v>3.6789999999999998</v>
      </c>
      <c r="Y771" t="s">
        <v>177</v>
      </c>
    </row>
    <row r="772" spans="22:25" x14ac:dyDescent="0.25">
      <c r="V772">
        <v>254.01</v>
      </c>
      <c r="W772">
        <v>255</v>
      </c>
      <c r="X772">
        <v>3.6844999999999999</v>
      </c>
      <c r="Y772" t="s">
        <v>177</v>
      </c>
    </row>
    <row r="773" spans="22:25" x14ac:dyDescent="0.25">
      <c r="V773">
        <v>255.01</v>
      </c>
      <c r="W773">
        <v>256</v>
      </c>
      <c r="X773">
        <v>3.69</v>
      </c>
      <c r="Y773" t="s">
        <v>177</v>
      </c>
    </row>
    <row r="774" spans="22:25" x14ac:dyDescent="0.25">
      <c r="V774">
        <v>256.01</v>
      </c>
      <c r="W774">
        <v>257</v>
      </c>
      <c r="X774">
        <v>3.6945000000000001</v>
      </c>
      <c r="Y774" t="s">
        <v>177</v>
      </c>
    </row>
    <row r="775" spans="22:25" x14ac:dyDescent="0.25">
      <c r="V775">
        <v>257.01</v>
      </c>
      <c r="W775">
        <v>258</v>
      </c>
      <c r="X775">
        <v>3.6989999999999998</v>
      </c>
      <c r="Y775" t="s">
        <v>177</v>
      </c>
    </row>
    <row r="776" spans="22:25" x14ac:dyDescent="0.25">
      <c r="V776">
        <v>258.01</v>
      </c>
      <c r="W776">
        <v>259</v>
      </c>
      <c r="X776">
        <v>3.7035</v>
      </c>
      <c r="Y776" t="s">
        <v>177</v>
      </c>
    </row>
    <row r="777" spans="22:25" x14ac:dyDescent="0.25">
      <c r="V777">
        <v>259.01</v>
      </c>
      <c r="W777">
        <v>260</v>
      </c>
      <c r="X777">
        <v>3.7080000000000002</v>
      </c>
      <c r="Y777" t="s">
        <v>177</v>
      </c>
    </row>
    <row r="778" spans="22:25" x14ac:dyDescent="0.25">
      <c r="V778">
        <v>260.01</v>
      </c>
      <c r="W778">
        <v>261</v>
      </c>
      <c r="X778">
        <v>3.7124999999999999</v>
      </c>
      <c r="Y778" t="s">
        <v>177</v>
      </c>
    </row>
    <row r="779" spans="22:25" x14ac:dyDescent="0.25">
      <c r="V779">
        <v>261.01</v>
      </c>
      <c r="W779">
        <v>262</v>
      </c>
      <c r="X779">
        <v>3.7189999999999999</v>
      </c>
      <c r="Y779" t="s">
        <v>177</v>
      </c>
    </row>
    <row r="780" spans="22:25" x14ac:dyDescent="0.25">
      <c r="V780">
        <v>262.01</v>
      </c>
      <c r="W780">
        <v>263</v>
      </c>
      <c r="X780">
        <v>3.726</v>
      </c>
      <c r="Y780" t="s">
        <v>177</v>
      </c>
    </row>
    <row r="781" spans="22:25" x14ac:dyDescent="0.25">
      <c r="V781">
        <v>263.01</v>
      </c>
      <c r="W781">
        <v>264</v>
      </c>
      <c r="X781">
        <v>3.7305000000000001</v>
      </c>
      <c r="Y781" t="s">
        <v>177</v>
      </c>
    </row>
    <row r="782" spans="22:25" x14ac:dyDescent="0.25">
      <c r="V782">
        <v>264.01</v>
      </c>
      <c r="W782">
        <v>265</v>
      </c>
      <c r="X782">
        <v>3.7349999999999999</v>
      </c>
      <c r="Y782" t="s">
        <v>177</v>
      </c>
    </row>
    <row r="783" spans="22:25" x14ac:dyDescent="0.25">
      <c r="V783">
        <v>265.01</v>
      </c>
      <c r="W783">
        <v>266</v>
      </c>
      <c r="X783">
        <v>3.7395</v>
      </c>
      <c r="Y783" t="s">
        <v>177</v>
      </c>
    </row>
    <row r="784" spans="22:25" x14ac:dyDescent="0.25">
      <c r="V784">
        <v>266.01</v>
      </c>
      <c r="W784">
        <v>267</v>
      </c>
      <c r="X784">
        <v>3.7440000000000002</v>
      </c>
      <c r="Y784" t="s">
        <v>177</v>
      </c>
    </row>
    <row r="785" spans="22:25" x14ac:dyDescent="0.25">
      <c r="V785">
        <v>267.01</v>
      </c>
      <c r="W785">
        <v>268</v>
      </c>
      <c r="X785">
        <v>3.7484999999999999</v>
      </c>
      <c r="Y785" t="s">
        <v>177</v>
      </c>
    </row>
    <row r="786" spans="22:25" x14ac:dyDescent="0.25">
      <c r="V786">
        <v>268.01</v>
      </c>
      <c r="W786">
        <v>269</v>
      </c>
      <c r="X786">
        <v>3.7530000000000001</v>
      </c>
      <c r="Y786" t="s">
        <v>177</v>
      </c>
    </row>
    <row r="787" spans="22:25" x14ac:dyDescent="0.25">
      <c r="V787">
        <v>269.01</v>
      </c>
      <c r="W787">
        <v>270</v>
      </c>
      <c r="X787">
        <v>3.7574999999999998</v>
      </c>
      <c r="Y787" t="s">
        <v>177</v>
      </c>
    </row>
    <row r="788" spans="22:25" x14ac:dyDescent="0.25">
      <c r="V788">
        <v>270.01</v>
      </c>
      <c r="W788">
        <v>271</v>
      </c>
      <c r="X788">
        <v>3.762</v>
      </c>
      <c r="Y788" t="s">
        <v>177</v>
      </c>
    </row>
    <row r="789" spans="22:25" x14ac:dyDescent="0.25">
      <c r="V789">
        <v>271.01</v>
      </c>
      <c r="W789">
        <v>272</v>
      </c>
      <c r="X789">
        <v>3.7690000000000001</v>
      </c>
      <c r="Y789" t="s">
        <v>177</v>
      </c>
    </row>
    <row r="790" spans="22:25" x14ac:dyDescent="0.25">
      <c r="V790">
        <v>272.01</v>
      </c>
      <c r="W790">
        <v>273</v>
      </c>
      <c r="X790">
        <v>3.7755000000000001</v>
      </c>
      <c r="Y790" t="s">
        <v>177</v>
      </c>
    </row>
    <row r="791" spans="22:25" x14ac:dyDescent="0.25">
      <c r="V791">
        <v>273.01</v>
      </c>
      <c r="W791">
        <v>274</v>
      </c>
      <c r="X791">
        <v>3.78</v>
      </c>
      <c r="Y791" t="s">
        <v>177</v>
      </c>
    </row>
    <row r="792" spans="22:25" x14ac:dyDescent="0.25">
      <c r="V792">
        <v>274.01</v>
      </c>
      <c r="W792">
        <v>275</v>
      </c>
      <c r="X792">
        <v>3.7829999999999999</v>
      </c>
      <c r="Y792" t="s">
        <v>177</v>
      </c>
    </row>
    <row r="793" spans="22:25" x14ac:dyDescent="0.25">
      <c r="V793">
        <v>275.01</v>
      </c>
      <c r="W793">
        <v>276</v>
      </c>
      <c r="X793">
        <v>3.786</v>
      </c>
      <c r="Y793" t="s">
        <v>177</v>
      </c>
    </row>
    <row r="794" spans="22:25" x14ac:dyDescent="0.25">
      <c r="V794">
        <v>276.01</v>
      </c>
      <c r="W794">
        <v>277</v>
      </c>
      <c r="X794">
        <v>3.7890000000000001</v>
      </c>
      <c r="Y794" t="s">
        <v>177</v>
      </c>
    </row>
    <row r="795" spans="22:25" x14ac:dyDescent="0.25">
      <c r="V795">
        <v>277.01</v>
      </c>
      <c r="W795">
        <v>278</v>
      </c>
      <c r="X795">
        <v>3.7919999999999998</v>
      </c>
      <c r="Y795" t="s">
        <v>177</v>
      </c>
    </row>
    <row r="796" spans="22:25" x14ac:dyDescent="0.25">
      <c r="V796">
        <v>278.01</v>
      </c>
      <c r="W796">
        <v>279</v>
      </c>
      <c r="X796">
        <v>3.7949999999999999</v>
      </c>
      <c r="Y796" t="s">
        <v>177</v>
      </c>
    </row>
    <row r="797" spans="22:25" x14ac:dyDescent="0.25">
      <c r="V797">
        <v>279.01</v>
      </c>
      <c r="W797">
        <v>280</v>
      </c>
      <c r="X797">
        <v>3.798</v>
      </c>
      <c r="Y797" t="s">
        <v>177</v>
      </c>
    </row>
    <row r="798" spans="22:25" x14ac:dyDescent="0.25">
      <c r="V798">
        <v>280.01</v>
      </c>
      <c r="W798">
        <v>281</v>
      </c>
      <c r="X798">
        <v>3.8010000000000002</v>
      </c>
      <c r="Y798" t="s">
        <v>177</v>
      </c>
    </row>
    <row r="799" spans="22:25" x14ac:dyDescent="0.25">
      <c r="V799">
        <v>281.01</v>
      </c>
      <c r="W799">
        <v>282</v>
      </c>
      <c r="X799">
        <v>3.8039999999999998</v>
      </c>
      <c r="Y799" t="s">
        <v>177</v>
      </c>
    </row>
    <row r="800" spans="22:25" x14ac:dyDescent="0.25">
      <c r="V800">
        <v>282.01</v>
      </c>
      <c r="W800">
        <v>283</v>
      </c>
      <c r="X800">
        <v>3.8079999999999998</v>
      </c>
      <c r="Y800" t="s">
        <v>177</v>
      </c>
    </row>
    <row r="801" spans="22:25" x14ac:dyDescent="0.25">
      <c r="V801">
        <v>283.01</v>
      </c>
      <c r="W801">
        <v>284</v>
      </c>
      <c r="X801">
        <v>3.8130000000000002</v>
      </c>
      <c r="Y801" t="s">
        <v>177</v>
      </c>
    </row>
    <row r="802" spans="22:25" x14ac:dyDescent="0.25">
      <c r="V802">
        <v>284.01</v>
      </c>
      <c r="W802">
        <v>285</v>
      </c>
      <c r="X802">
        <v>3.8159999999999998</v>
      </c>
      <c r="Y802" t="s">
        <v>177</v>
      </c>
    </row>
    <row r="803" spans="22:25" x14ac:dyDescent="0.25">
      <c r="V803">
        <v>285.01</v>
      </c>
      <c r="W803">
        <v>286</v>
      </c>
      <c r="X803">
        <v>3.819</v>
      </c>
      <c r="Y803" t="s">
        <v>177</v>
      </c>
    </row>
    <row r="804" spans="22:25" x14ac:dyDescent="0.25">
      <c r="V804">
        <v>286.01</v>
      </c>
      <c r="W804">
        <v>287</v>
      </c>
      <c r="X804">
        <v>3.8220000000000001</v>
      </c>
      <c r="Y804" t="s">
        <v>177</v>
      </c>
    </row>
    <row r="805" spans="22:25" x14ac:dyDescent="0.25">
      <c r="V805">
        <v>287.01</v>
      </c>
      <c r="W805">
        <v>288</v>
      </c>
      <c r="X805">
        <v>3.8250000000000002</v>
      </c>
      <c r="Y805" t="s">
        <v>177</v>
      </c>
    </row>
    <row r="806" spans="22:25" x14ac:dyDescent="0.25">
      <c r="V806">
        <v>288.01</v>
      </c>
      <c r="W806">
        <v>289</v>
      </c>
      <c r="X806">
        <v>3.8279999999999998</v>
      </c>
      <c r="Y806" t="s">
        <v>177</v>
      </c>
    </row>
    <row r="807" spans="22:25" x14ac:dyDescent="0.25">
      <c r="V807">
        <v>289.01</v>
      </c>
      <c r="W807">
        <v>290</v>
      </c>
      <c r="X807">
        <v>3.831</v>
      </c>
      <c r="Y807" t="s">
        <v>177</v>
      </c>
    </row>
    <row r="808" spans="22:25" x14ac:dyDescent="0.25">
      <c r="V808">
        <v>290.01</v>
      </c>
      <c r="W808">
        <v>291</v>
      </c>
      <c r="X808">
        <v>3.8340000000000001</v>
      </c>
      <c r="Y808" t="s">
        <v>177</v>
      </c>
    </row>
    <row r="809" spans="22:25" x14ac:dyDescent="0.25">
      <c r="V809">
        <v>291.01</v>
      </c>
      <c r="W809">
        <v>292</v>
      </c>
      <c r="X809">
        <v>3.8370000000000002</v>
      </c>
      <c r="Y809" t="s">
        <v>177</v>
      </c>
    </row>
    <row r="810" spans="22:25" x14ac:dyDescent="0.25">
      <c r="V810">
        <v>292.01</v>
      </c>
      <c r="W810">
        <v>293</v>
      </c>
      <c r="X810">
        <v>3.84</v>
      </c>
      <c r="Y810" t="s">
        <v>177</v>
      </c>
    </row>
    <row r="811" spans="22:25" x14ac:dyDescent="0.25">
      <c r="V811">
        <v>293.01</v>
      </c>
      <c r="W811">
        <v>294</v>
      </c>
      <c r="X811">
        <v>3.843</v>
      </c>
      <c r="Y811" t="s">
        <v>177</v>
      </c>
    </row>
    <row r="812" spans="22:25" x14ac:dyDescent="0.25">
      <c r="V812">
        <v>294.01</v>
      </c>
      <c r="W812">
        <v>295</v>
      </c>
      <c r="X812">
        <v>3.8460000000000001</v>
      </c>
      <c r="Y812" t="s">
        <v>177</v>
      </c>
    </row>
    <row r="813" spans="22:25" x14ac:dyDescent="0.25">
      <c r="V813">
        <v>295.01</v>
      </c>
      <c r="W813">
        <v>296</v>
      </c>
      <c r="X813">
        <v>3.8479999999999999</v>
      </c>
      <c r="Y813" t="s">
        <v>177</v>
      </c>
    </row>
    <row r="814" spans="22:25" x14ac:dyDescent="0.25">
      <c r="V814">
        <v>296.01</v>
      </c>
      <c r="W814">
        <v>297</v>
      </c>
      <c r="X814">
        <v>3.85</v>
      </c>
      <c r="Y814" t="s">
        <v>177</v>
      </c>
    </row>
    <row r="815" spans="22:25" x14ac:dyDescent="0.25">
      <c r="V815">
        <v>297.01</v>
      </c>
      <c r="W815">
        <v>298</v>
      </c>
      <c r="X815">
        <v>3.8519999999999999</v>
      </c>
      <c r="Y815" t="s">
        <v>177</v>
      </c>
    </row>
    <row r="816" spans="22:25" x14ac:dyDescent="0.25">
      <c r="V816">
        <v>298.01</v>
      </c>
      <c r="W816">
        <v>299</v>
      </c>
      <c r="X816">
        <v>3.8540000000000001</v>
      </c>
      <c r="Y816" t="s">
        <v>177</v>
      </c>
    </row>
    <row r="817" spans="22:25" x14ac:dyDescent="0.25">
      <c r="V817">
        <v>299.01</v>
      </c>
      <c r="W817">
        <v>300</v>
      </c>
      <c r="X817">
        <v>3.8559999999999999</v>
      </c>
      <c r="Y817" t="s">
        <v>177</v>
      </c>
    </row>
    <row r="818" spans="22:25" x14ac:dyDescent="0.25">
      <c r="V818">
        <v>300.01</v>
      </c>
      <c r="W818">
        <v>301</v>
      </c>
      <c r="X818">
        <v>3.8580000000000001</v>
      </c>
      <c r="Y818" t="s">
        <v>177</v>
      </c>
    </row>
    <row r="819" spans="22:25" x14ac:dyDescent="0.25">
      <c r="V819">
        <v>301.01</v>
      </c>
      <c r="W819">
        <v>302</v>
      </c>
      <c r="X819">
        <v>3.86</v>
      </c>
      <c r="Y819" t="s">
        <v>177</v>
      </c>
    </row>
    <row r="820" spans="22:25" x14ac:dyDescent="0.25">
      <c r="V820">
        <v>302.01</v>
      </c>
      <c r="W820">
        <v>303</v>
      </c>
      <c r="X820">
        <v>3.8620000000000001</v>
      </c>
      <c r="Y820" t="s">
        <v>177</v>
      </c>
    </row>
    <row r="821" spans="22:25" x14ac:dyDescent="0.25">
      <c r="V821">
        <v>303.01</v>
      </c>
      <c r="W821">
        <v>304</v>
      </c>
      <c r="X821">
        <v>3.8650000000000002</v>
      </c>
      <c r="Y821" t="s">
        <v>177</v>
      </c>
    </row>
    <row r="822" spans="22:25" x14ac:dyDescent="0.25">
      <c r="V822">
        <v>304.01</v>
      </c>
      <c r="W822">
        <v>305</v>
      </c>
      <c r="X822">
        <v>3.8679999999999999</v>
      </c>
      <c r="Y822" t="s">
        <v>177</v>
      </c>
    </row>
    <row r="823" spans="22:25" x14ac:dyDescent="0.25">
      <c r="V823">
        <v>305.01</v>
      </c>
      <c r="W823">
        <v>306</v>
      </c>
      <c r="X823">
        <v>3.87</v>
      </c>
      <c r="Y823" t="s">
        <v>177</v>
      </c>
    </row>
    <row r="824" spans="22:25" x14ac:dyDescent="0.25">
      <c r="V824">
        <v>306.01</v>
      </c>
      <c r="W824">
        <v>307</v>
      </c>
      <c r="X824">
        <v>3.8719999999999999</v>
      </c>
      <c r="Y824" t="s">
        <v>177</v>
      </c>
    </row>
    <row r="825" spans="22:25" x14ac:dyDescent="0.25">
      <c r="V825">
        <v>307.01</v>
      </c>
      <c r="W825">
        <v>308</v>
      </c>
      <c r="X825">
        <v>3.8740000000000001</v>
      </c>
      <c r="Y825" t="s">
        <v>177</v>
      </c>
    </row>
    <row r="826" spans="22:25" x14ac:dyDescent="0.25">
      <c r="V826">
        <v>308.01</v>
      </c>
      <c r="W826">
        <v>309</v>
      </c>
      <c r="X826">
        <v>3.8759999999999999</v>
      </c>
      <c r="Y826" t="s">
        <v>177</v>
      </c>
    </row>
    <row r="827" spans="22:25" x14ac:dyDescent="0.25">
      <c r="V827">
        <v>309.01</v>
      </c>
      <c r="W827">
        <v>310</v>
      </c>
      <c r="X827">
        <v>3.8780000000000001</v>
      </c>
      <c r="Y827" t="s">
        <v>177</v>
      </c>
    </row>
    <row r="828" spans="22:25" x14ac:dyDescent="0.25">
      <c r="V828">
        <v>310.01</v>
      </c>
      <c r="W828">
        <v>311</v>
      </c>
      <c r="X828">
        <v>3.88</v>
      </c>
      <c r="Y828" t="s">
        <v>177</v>
      </c>
    </row>
    <row r="829" spans="22:25" x14ac:dyDescent="0.25">
      <c r="V829">
        <v>311.01</v>
      </c>
      <c r="W829">
        <v>312</v>
      </c>
      <c r="X829">
        <v>3.8835000000000002</v>
      </c>
      <c r="Y829" t="s">
        <v>177</v>
      </c>
    </row>
    <row r="830" spans="22:25" x14ac:dyDescent="0.25">
      <c r="V830">
        <v>312.01</v>
      </c>
      <c r="W830">
        <v>313</v>
      </c>
      <c r="X830">
        <v>3.887</v>
      </c>
      <c r="Y830" t="s">
        <v>177</v>
      </c>
    </row>
    <row r="831" spans="22:25" x14ac:dyDescent="0.25">
      <c r="V831">
        <v>313.01</v>
      </c>
      <c r="W831">
        <v>314</v>
      </c>
      <c r="X831">
        <v>3.8904999999999998</v>
      </c>
      <c r="Y831" t="s">
        <v>177</v>
      </c>
    </row>
    <row r="832" spans="22:25" x14ac:dyDescent="0.25">
      <c r="V832">
        <v>314.01</v>
      </c>
      <c r="W832">
        <v>315</v>
      </c>
      <c r="X832">
        <v>3.8955000000000002</v>
      </c>
      <c r="Y832" t="s">
        <v>177</v>
      </c>
    </row>
    <row r="833" spans="22:25" x14ac:dyDescent="0.25">
      <c r="V833">
        <v>315.01</v>
      </c>
      <c r="W833">
        <v>316</v>
      </c>
      <c r="X833">
        <v>3.9009999999999998</v>
      </c>
      <c r="Y833" t="s">
        <v>177</v>
      </c>
    </row>
    <row r="834" spans="22:25" x14ac:dyDescent="0.25">
      <c r="V834">
        <v>316.01</v>
      </c>
      <c r="W834">
        <v>317</v>
      </c>
      <c r="X834">
        <v>3.9045000000000001</v>
      </c>
      <c r="Y834" t="s">
        <v>177</v>
      </c>
    </row>
    <row r="835" spans="22:25" x14ac:dyDescent="0.25">
      <c r="V835">
        <v>317.01</v>
      </c>
      <c r="W835">
        <v>318</v>
      </c>
      <c r="X835">
        <v>3.9079999999999999</v>
      </c>
      <c r="Y835" t="s">
        <v>177</v>
      </c>
    </row>
    <row r="836" spans="22:25" x14ac:dyDescent="0.25">
      <c r="V836">
        <v>318.01</v>
      </c>
      <c r="W836">
        <v>319</v>
      </c>
      <c r="X836">
        <v>3.9115000000000002</v>
      </c>
      <c r="Y836" t="s">
        <v>177</v>
      </c>
    </row>
    <row r="837" spans="22:25" x14ac:dyDescent="0.25">
      <c r="V837">
        <v>319.01</v>
      </c>
      <c r="W837">
        <v>320</v>
      </c>
      <c r="X837">
        <v>3.915</v>
      </c>
      <c r="Y837" t="s">
        <v>177</v>
      </c>
    </row>
    <row r="838" spans="22:25" x14ac:dyDescent="0.25">
      <c r="V838">
        <v>320.01</v>
      </c>
      <c r="W838">
        <v>321</v>
      </c>
      <c r="X838">
        <v>3.9184999999999999</v>
      </c>
      <c r="Y838" t="s">
        <v>177</v>
      </c>
    </row>
    <row r="839" spans="22:25" x14ac:dyDescent="0.25">
      <c r="V839">
        <v>321.01</v>
      </c>
      <c r="W839">
        <v>322</v>
      </c>
      <c r="X839">
        <v>3.9220000000000002</v>
      </c>
      <c r="Y839" t="s">
        <v>177</v>
      </c>
    </row>
    <row r="840" spans="22:25" x14ac:dyDescent="0.25">
      <c r="V840">
        <v>322.01</v>
      </c>
      <c r="W840">
        <v>323</v>
      </c>
      <c r="X840">
        <v>3.9255</v>
      </c>
      <c r="Y840" t="s">
        <v>177</v>
      </c>
    </row>
    <row r="841" spans="22:25" x14ac:dyDescent="0.25">
      <c r="V841">
        <v>323.01</v>
      </c>
      <c r="W841">
        <v>324</v>
      </c>
      <c r="X841">
        <v>3.9289999999999998</v>
      </c>
      <c r="Y841" t="s">
        <v>177</v>
      </c>
    </row>
    <row r="842" spans="22:25" x14ac:dyDescent="0.25">
      <c r="V842">
        <v>324.01</v>
      </c>
      <c r="W842">
        <v>325</v>
      </c>
      <c r="X842">
        <v>3.9325000000000001</v>
      </c>
      <c r="Y842" t="s">
        <v>177</v>
      </c>
    </row>
    <row r="843" spans="22:25" x14ac:dyDescent="0.25">
      <c r="V843">
        <v>325.01</v>
      </c>
      <c r="W843">
        <v>326</v>
      </c>
      <c r="X843">
        <v>3.9375</v>
      </c>
      <c r="Y843" t="s">
        <v>177</v>
      </c>
    </row>
    <row r="844" spans="22:25" x14ac:dyDescent="0.25">
      <c r="V844">
        <v>326.01</v>
      </c>
      <c r="W844">
        <v>327</v>
      </c>
      <c r="X844">
        <v>3.9430000000000001</v>
      </c>
      <c r="Y844" t="s">
        <v>177</v>
      </c>
    </row>
    <row r="845" spans="22:25" x14ac:dyDescent="0.25">
      <c r="V845">
        <v>327.01</v>
      </c>
      <c r="W845">
        <v>328</v>
      </c>
      <c r="X845">
        <v>3.9464999999999999</v>
      </c>
      <c r="Y845" t="s">
        <v>177</v>
      </c>
    </row>
    <row r="846" spans="22:25" x14ac:dyDescent="0.25">
      <c r="V846">
        <v>328.01</v>
      </c>
      <c r="W846">
        <v>329</v>
      </c>
      <c r="X846">
        <v>3.95</v>
      </c>
      <c r="Y846" t="s">
        <v>177</v>
      </c>
    </row>
    <row r="847" spans="22:25" x14ac:dyDescent="0.25">
      <c r="V847">
        <v>329.01</v>
      </c>
      <c r="W847">
        <v>330</v>
      </c>
      <c r="X847">
        <v>3.9540000000000002</v>
      </c>
      <c r="Y847" t="s">
        <v>177</v>
      </c>
    </row>
    <row r="848" spans="22:25" x14ac:dyDescent="0.25">
      <c r="V848">
        <v>330.01</v>
      </c>
      <c r="W848">
        <v>331</v>
      </c>
      <c r="X848">
        <v>3.9580000000000002</v>
      </c>
      <c r="Y848" t="s">
        <v>177</v>
      </c>
    </row>
    <row r="849" spans="22:25" x14ac:dyDescent="0.25">
      <c r="V849">
        <v>331.01</v>
      </c>
      <c r="W849">
        <v>332</v>
      </c>
      <c r="X849">
        <v>3.9620000000000002</v>
      </c>
      <c r="Y849" t="s">
        <v>177</v>
      </c>
    </row>
    <row r="850" spans="22:25" x14ac:dyDescent="0.25">
      <c r="V850">
        <v>332.01</v>
      </c>
      <c r="W850">
        <v>333</v>
      </c>
      <c r="X850">
        <v>3.9660000000000002</v>
      </c>
      <c r="Y850" t="s">
        <v>177</v>
      </c>
    </row>
    <row r="851" spans="22:25" x14ac:dyDescent="0.25">
      <c r="V851">
        <v>333.01</v>
      </c>
      <c r="W851">
        <v>334</v>
      </c>
      <c r="X851">
        <v>3.97</v>
      </c>
      <c r="Y851" t="s">
        <v>177</v>
      </c>
    </row>
    <row r="852" spans="22:25" x14ac:dyDescent="0.25">
      <c r="V852">
        <v>334.01</v>
      </c>
      <c r="W852">
        <v>335</v>
      </c>
      <c r="X852">
        <v>3.9740000000000002</v>
      </c>
      <c r="Y852" t="s">
        <v>177</v>
      </c>
    </row>
    <row r="853" spans="22:25" x14ac:dyDescent="0.25">
      <c r="V853">
        <v>335.01</v>
      </c>
      <c r="W853">
        <v>336</v>
      </c>
      <c r="X853">
        <v>3.98</v>
      </c>
      <c r="Y853" t="s">
        <v>177</v>
      </c>
    </row>
    <row r="854" spans="22:25" x14ac:dyDescent="0.25">
      <c r="V854">
        <v>336.01</v>
      </c>
      <c r="W854">
        <v>337</v>
      </c>
      <c r="X854">
        <v>3.9860000000000002</v>
      </c>
      <c r="Y854" t="s">
        <v>177</v>
      </c>
    </row>
    <row r="855" spans="22:25" x14ac:dyDescent="0.25">
      <c r="V855">
        <v>337.01</v>
      </c>
      <c r="W855">
        <v>338</v>
      </c>
      <c r="X855">
        <v>3.99</v>
      </c>
      <c r="Y855" t="s">
        <v>177</v>
      </c>
    </row>
    <row r="856" spans="22:25" x14ac:dyDescent="0.25">
      <c r="V856">
        <v>338.01</v>
      </c>
      <c r="W856">
        <v>339</v>
      </c>
      <c r="X856">
        <v>3.9940000000000002</v>
      </c>
      <c r="Y856" t="s">
        <v>177</v>
      </c>
    </row>
    <row r="857" spans="22:25" x14ac:dyDescent="0.25">
      <c r="V857">
        <v>339.01</v>
      </c>
      <c r="W857">
        <v>340</v>
      </c>
      <c r="X857">
        <v>3.9980000000000002</v>
      </c>
      <c r="Y857" t="s">
        <v>177</v>
      </c>
    </row>
    <row r="858" spans="22:25" x14ac:dyDescent="0.25">
      <c r="V858">
        <v>340.01</v>
      </c>
      <c r="W858">
        <v>341</v>
      </c>
      <c r="X858">
        <v>4.0019999999999998</v>
      </c>
      <c r="Y858" t="s">
        <v>177</v>
      </c>
    </row>
    <row r="859" spans="22:25" x14ac:dyDescent="0.25">
      <c r="V859">
        <v>341.01</v>
      </c>
      <c r="W859">
        <v>342</v>
      </c>
      <c r="X859">
        <v>4.0060000000000002</v>
      </c>
      <c r="Y859" t="s">
        <v>177</v>
      </c>
    </row>
    <row r="860" spans="22:25" x14ac:dyDescent="0.25">
      <c r="V860">
        <v>342.01</v>
      </c>
      <c r="W860">
        <v>343</v>
      </c>
      <c r="X860">
        <v>4.01</v>
      </c>
      <c r="Y860" t="s">
        <v>177</v>
      </c>
    </row>
    <row r="861" spans="22:25" x14ac:dyDescent="0.25">
      <c r="V861">
        <v>343.01</v>
      </c>
      <c r="W861">
        <v>344</v>
      </c>
      <c r="X861">
        <v>4.0140000000000002</v>
      </c>
      <c r="Y861" t="s">
        <v>177</v>
      </c>
    </row>
    <row r="862" spans="22:25" x14ac:dyDescent="0.25">
      <c r="V862">
        <v>344.01</v>
      </c>
      <c r="W862">
        <v>345</v>
      </c>
      <c r="X862">
        <v>4.0179999999999998</v>
      </c>
      <c r="Y862" t="s">
        <v>177</v>
      </c>
    </row>
    <row r="863" spans="22:25" x14ac:dyDescent="0.25">
      <c r="V863">
        <v>345.01</v>
      </c>
      <c r="W863">
        <v>346</v>
      </c>
      <c r="X863">
        <v>4.0220000000000002</v>
      </c>
      <c r="Y863" t="s">
        <v>177</v>
      </c>
    </row>
    <row r="864" spans="22:25" x14ac:dyDescent="0.25">
      <c r="V864">
        <v>346.01</v>
      </c>
      <c r="W864">
        <v>347</v>
      </c>
      <c r="X864">
        <v>4.0279999999999996</v>
      </c>
      <c r="Y864" t="s">
        <v>177</v>
      </c>
    </row>
    <row r="865" spans="22:25" x14ac:dyDescent="0.25">
      <c r="V865">
        <v>347.01</v>
      </c>
      <c r="W865">
        <v>348</v>
      </c>
      <c r="X865">
        <v>4.0339999999999998</v>
      </c>
      <c r="Y865" t="s">
        <v>177</v>
      </c>
    </row>
    <row r="866" spans="22:25" x14ac:dyDescent="0.25">
      <c r="V866">
        <v>348.01</v>
      </c>
      <c r="W866">
        <v>349</v>
      </c>
      <c r="X866">
        <v>4.0380000000000003</v>
      </c>
      <c r="Y866" t="s">
        <v>177</v>
      </c>
    </row>
    <row r="867" spans="22:25" x14ac:dyDescent="0.25">
      <c r="V867">
        <v>349.01</v>
      </c>
      <c r="W867">
        <v>350</v>
      </c>
      <c r="X867">
        <v>4.0419999999999998</v>
      </c>
      <c r="Y867" t="s">
        <v>177</v>
      </c>
    </row>
    <row r="868" spans="22:25" x14ac:dyDescent="0.25">
      <c r="V868">
        <v>350.01</v>
      </c>
      <c r="W868">
        <v>351</v>
      </c>
      <c r="X868">
        <v>4.0460000000000003</v>
      </c>
      <c r="Y868" t="s">
        <v>177</v>
      </c>
    </row>
    <row r="869" spans="22:25" x14ac:dyDescent="0.25">
      <c r="V869">
        <v>351.01</v>
      </c>
      <c r="W869">
        <v>352</v>
      </c>
      <c r="X869">
        <v>4.05</v>
      </c>
      <c r="Y869" t="s">
        <v>177</v>
      </c>
    </row>
    <row r="870" spans="22:25" x14ac:dyDescent="0.25">
      <c r="V870">
        <v>352.01</v>
      </c>
      <c r="W870">
        <v>353</v>
      </c>
      <c r="X870">
        <v>4.0540000000000003</v>
      </c>
      <c r="Y870" t="s">
        <v>177</v>
      </c>
    </row>
    <row r="871" spans="22:25" x14ac:dyDescent="0.25">
      <c r="V871">
        <v>353.01</v>
      </c>
      <c r="W871">
        <v>354</v>
      </c>
      <c r="X871">
        <v>4.0579999999999998</v>
      </c>
      <c r="Y871" t="s">
        <v>177</v>
      </c>
    </row>
    <row r="872" spans="22:25" x14ac:dyDescent="0.25">
      <c r="V872">
        <v>354.01</v>
      </c>
      <c r="W872">
        <v>355</v>
      </c>
      <c r="X872">
        <v>4.0620000000000003</v>
      </c>
      <c r="Y872" t="s">
        <v>177</v>
      </c>
    </row>
    <row r="873" spans="22:25" x14ac:dyDescent="0.25">
      <c r="V873">
        <v>355.01</v>
      </c>
      <c r="W873">
        <v>356</v>
      </c>
      <c r="X873">
        <v>4.0659999999999998</v>
      </c>
      <c r="Y873" t="s">
        <v>177</v>
      </c>
    </row>
    <row r="874" spans="22:25" x14ac:dyDescent="0.25">
      <c r="V874">
        <v>356.01</v>
      </c>
      <c r="W874">
        <v>357</v>
      </c>
      <c r="X874">
        <v>4.07</v>
      </c>
      <c r="Y874" t="s">
        <v>177</v>
      </c>
    </row>
    <row r="875" spans="22:25" x14ac:dyDescent="0.25">
      <c r="V875">
        <v>357.01</v>
      </c>
      <c r="W875">
        <v>358</v>
      </c>
      <c r="X875">
        <v>4.0759999999999996</v>
      </c>
      <c r="Y875" t="s">
        <v>177</v>
      </c>
    </row>
    <row r="876" spans="22:25" x14ac:dyDescent="0.25">
      <c r="V876">
        <v>358.01</v>
      </c>
      <c r="W876">
        <v>359</v>
      </c>
      <c r="X876">
        <v>4.0819999999999999</v>
      </c>
      <c r="Y876" t="s">
        <v>177</v>
      </c>
    </row>
    <row r="877" spans="22:25" x14ac:dyDescent="0.25">
      <c r="V877">
        <v>359.01</v>
      </c>
      <c r="W877">
        <v>360</v>
      </c>
      <c r="X877">
        <v>4.0859999999999896</v>
      </c>
      <c r="Y877" t="s">
        <v>177</v>
      </c>
    </row>
    <row r="878" spans="22:25" x14ac:dyDescent="0.25">
      <c r="V878">
        <v>360.01</v>
      </c>
      <c r="W878">
        <v>361</v>
      </c>
      <c r="X878">
        <v>4.0899999999999901</v>
      </c>
      <c r="Y878" t="s">
        <v>177</v>
      </c>
    </row>
    <row r="879" spans="22:25" x14ac:dyDescent="0.25">
      <c r="V879">
        <v>361.01</v>
      </c>
      <c r="W879">
        <v>362</v>
      </c>
      <c r="X879">
        <v>4.0939999999999896</v>
      </c>
      <c r="Y879" t="s">
        <v>177</v>
      </c>
    </row>
    <row r="880" spans="22:25" x14ac:dyDescent="0.25">
      <c r="V880">
        <v>362.01</v>
      </c>
      <c r="W880">
        <v>363</v>
      </c>
      <c r="X880">
        <v>4.0979999999999901</v>
      </c>
      <c r="Y880" t="s">
        <v>177</v>
      </c>
    </row>
    <row r="881" spans="22:25" x14ac:dyDescent="0.25">
      <c r="V881">
        <v>363.01</v>
      </c>
      <c r="W881">
        <v>364</v>
      </c>
      <c r="X881">
        <v>4.1019999999999897</v>
      </c>
      <c r="Y881" t="s">
        <v>177</v>
      </c>
    </row>
    <row r="882" spans="22:25" x14ac:dyDescent="0.25">
      <c r="V882">
        <v>364.01</v>
      </c>
      <c r="W882">
        <v>365</v>
      </c>
      <c r="X882">
        <v>4.1059999999999901</v>
      </c>
      <c r="Y882" t="s">
        <v>177</v>
      </c>
    </row>
    <row r="883" spans="22:25" x14ac:dyDescent="0.25">
      <c r="V883">
        <v>365.01</v>
      </c>
      <c r="W883">
        <v>366</v>
      </c>
      <c r="X883">
        <v>4.1100000000000003</v>
      </c>
      <c r="Y883" t="s">
        <v>177</v>
      </c>
    </row>
    <row r="884" spans="22:25" x14ac:dyDescent="0.25">
      <c r="V884">
        <v>366.01</v>
      </c>
      <c r="W884">
        <v>367</v>
      </c>
      <c r="X884">
        <v>4.1120000000000001</v>
      </c>
      <c r="Y884" t="s">
        <v>177</v>
      </c>
    </row>
    <row r="885" spans="22:25" x14ac:dyDescent="0.25">
      <c r="V885">
        <v>367.01</v>
      </c>
      <c r="W885">
        <v>368</v>
      </c>
      <c r="X885">
        <v>4.1139999999999999</v>
      </c>
      <c r="Y885" t="s">
        <v>177</v>
      </c>
    </row>
    <row r="886" spans="22:25" x14ac:dyDescent="0.25">
      <c r="V886">
        <v>368.01</v>
      </c>
      <c r="W886">
        <v>369</v>
      </c>
      <c r="X886">
        <v>4.1180000000000003</v>
      </c>
      <c r="Y886" t="s">
        <v>177</v>
      </c>
    </row>
    <row r="887" spans="22:25" x14ac:dyDescent="0.25">
      <c r="V887">
        <v>369.01</v>
      </c>
      <c r="W887">
        <v>370</v>
      </c>
      <c r="X887">
        <v>4.12</v>
      </c>
      <c r="Y887" t="s">
        <v>177</v>
      </c>
    </row>
    <row r="888" spans="22:25" x14ac:dyDescent="0.25">
      <c r="V888">
        <v>370.01</v>
      </c>
      <c r="W888">
        <v>371</v>
      </c>
      <c r="X888">
        <v>4.1219999999999999</v>
      </c>
      <c r="Y888" t="s">
        <v>177</v>
      </c>
    </row>
    <row r="889" spans="22:25" x14ac:dyDescent="0.25">
      <c r="V889">
        <v>371.01</v>
      </c>
      <c r="W889">
        <v>372</v>
      </c>
      <c r="X889">
        <v>4.1239999999999997</v>
      </c>
      <c r="Y889" t="s">
        <v>177</v>
      </c>
    </row>
    <row r="890" spans="22:25" x14ac:dyDescent="0.25">
      <c r="V890">
        <v>372.01</v>
      </c>
      <c r="W890">
        <v>373</v>
      </c>
      <c r="X890">
        <v>4.1260000000000003</v>
      </c>
      <c r="Y890" t="s">
        <v>177</v>
      </c>
    </row>
    <row r="891" spans="22:25" x14ac:dyDescent="0.25">
      <c r="V891">
        <v>373.01</v>
      </c>
      <c r="W891">
        <v>374</v>
      </c>
      <c r="X891">
        <v>4.1280000000000001</v>
      </c>
      <c r="Y891" t="s">
        <v>177</v>
      </c>
    </row>
    <row r="892" spans="22:25" x14ac:dyDescent="0.25">
      <c r="V892">
        <v>374.01</v>
      </c>
      <c r="W892">
        <v>375</v>
      </c>
      <c r="X892">
        <v>4.13</v>
      </c>
      <c r="Y892" t="s">
        <v>177</v>
      </c>
    </row>
    <row r="893" spans="22:25" x14ac:dyDescent="0.25">
      <c r="V893">
        <v>375.01</v>
      </c>
      <c r="W893">
        <v>376</v>
      </c>
      <c r="X893">
        <v>4.1319999999999997</v>
      </c>
      <c r="Y893" t="s">
        <v>177</v>
      </c>
    </row>
    <row r="894" spans="22:25" x14ac:dyDescent="0.25">
      <c r="V894">
        <v>376.01</v>
      </c>
      <c r="W894">
        <v>377</v>
      </c>
      <c r="X894">
        <v>4.1340000000000003</v>
      </c>
      <c r="Y894" t="s">
        <v>177</v>
      </c>
    </row>
    <row r="895" spans="22:25" x14ac:dyDescent="0.25">
      <c r="V895">
        <v>377.01</v>
      </c>
      <c r="W895">
        <v>378</v>
      </c>
      <c r="X895">
        <v>4.1360000000000001</v>
      </c>
      <c r="Y895" t="s">
        <v>177</v>
      </c>
    </row>
    <row r="896" spans="22:25" x14ac:dyDescent="0.25">
      <c r="V896">
        <v>378.01</v>
      </c>
      <c r="W896">
        <v>379</v>
      </c>
      <c r="X896">
        <v>4.1390000000000002</v>
      </c>
      <c r="Y896" t="s">
        <v>177</v>
      </c>
    </row>
    <row r="897" spans="22:25" x14ac:dyDescent="0.25">
      <c r="V897">
        <v>379.01</v>
      </c>
      <c r="W897">
        <v>380</v>
      </c>
      <c r="X897">
        <v>4.1420000000000003</v>
      </c>
      <c r="Y897" t="s">
        <v>177</v>
      </c>
    </row>
    <row r="898" spans="22:25" x14ac:dyDescent="0.25">
      <c r="V898">
        <v>380.01</v>
      </c>
      <c r="W898">
        <v>381</v>
      </c>
      <c r="X898">
        <v>4.1440000000000001</v>
      </c>
      <c r="Y898" t="s">
        <v>177</v>
      </c>
    </row>
    <row r="899" spans="22:25" x14ac:dyDescent="0.25">
      <c r="V899">
        <v>381.01</v>
      </c>
      <c r="W899">
        <v>382</v>
      </c>
      <c r="X899">
        <v>4.1459999999999999</v>
      </c>
      <c r="Y899" t="s">
        <v>177</v>
      </c>
    </row>
    <row r="900" spans="22:25" x14ac:dyDescent="0.25">
      <c r="V900">
        <v>382.01</v>
      </c>
      <c r="W900">
        <v>383</v>
      </c>
      <c r="X900">
        <v>4.1479999999999997</v>
      </c>
      <c r="Y900" t="s">
        <v>177</v>
      </c>
    </row>
    <row r="901" spans="22:25" x14ac:dyDescent="0.25">
      <c r="V901">
        <v>383.01</v>
      </c>
      <c r="W901">
        <v>384</v>
      </c>
      <c r="X901">
        <v>4.1500000000000004</v>
      </c>
      <c r="Y901" t="s">
        <v>177</v>
      </c>
    </row>
    <row r="902" spans="22:25" x14ac:dyDescent="0.25">
      <c r="V902">
        <v>384.01</v>
      </c>
      <c r="W902">
        <v>385</v>
      </c>
      <c r="X902">
        <v>4.1524999999999999</v>
      </c>
      <c r="Y902" t="s">
        <v>177</v>
      </c>
    </row>
    <row r="903" spans="22:25" x14ac:dyDescent="0.25">
      <c r="V903">
        <v>385.01</v>
      </c>
      <c r="W903">
        <v>386</v>
      </c>
      <c r="X903">
        <v>4.1550000000000002</v>
      </c>
      <c r="Y903" t="s">
        <v>177</v>
      </c>
    </row>
    <row r="904" spans="22:25" x14ac:dyDescent="0.25">
      <c r="V904">
        <v>386.01</v>
      </c>
      <c r="W904">
        <v>387</v>
      </c>
      <c r="X904">
        <v>4.1574999999999998</v>
      </c>
      <c r="Y904" t="s">
        <v>177</v>
      </c>
    </row>
    <row r="905" spans="22:25" x14ac:dyDescent="0.25">
      <c r="V905">
        <v>387.01</v>
      </c>
      <c r="W905">
        <v>388</v>
      </c>
      <c r="X905">
        <v>4.16</v>
      </c>
      <c r="Y905" t="s">
        <v>177</v>
      </c>
    </row>
    <row r="906" spans="22:25" x14ac:dyDescent="0.25">
      <c r="V906">
        <v>388.01</v>
      </c>
      <c r="W906">
        <v>389</v>
      </c>
      <c r="X906">
        <v>4.1624999999999996</v>
      </c>
      <c r="Y906" t="s">
        <v>177</v>
      </c>
    </row>
    <row r="907" spans="22:25" x14ac:dyDescent="0.25">
      <c r="V907">
        <v>389.01</v>
      </c>
      <c r="W907">
        <v>390</v>
      </c>
      <c r="X907">
        <v>4.1660000000000004</v>
      </c>
      <c r="Y907" t="s">
        <v>177</v>
      </c>
    </row>
    <row r="908" spans="22:25" x14ac:dyDescent="0.25">
      <c r="V908">
        <v>390.01</v>
      </c>
      <c r="W908">
        <v>391</v>
      </c>
      <c r="X908">
        <v>4.17</v>
      </c>
      <c r="Y908" t="s">
        <v>177</v>
      </c>
    </row>
    <row r="909" spans="22:25" x14ac:dyDescent="0.25">
      <c r="V909">
        <v>391.01</v>
      </c>
      <c r="W909">
        <v>392</v>
      </c>
      <c r="X909">
        <v>4.1725000000000003</v>
      </c>
      <c r="Y909" t="s">
        <v>177</v>
      </c>
    </row>
    <row r="910" spans="22:25" x14ac:dyDescent="0.25">
      <c r="V910">
        <v>392.01</v>
      </c>
      <c r="W910">
        <v>393</v>
      </c>
      <c r="X910">
        <v>4.1749999999999998</v>
      </c>
      <c r="Y910" t="s">
        <v>177</v>
      </c>
    </row>
    <row r="911" spans="22:25" x14ac:dyDescent="0.25">
      <c r="V911">
        <v>393.01</v>
      </c>
      <c r="W911">
        <v>394</v>
      </c>
      <c r="X911">
        <v>4.1775000000000002</v>
      </c>
      <c r="Y911" t="s">
        <v>177</v>
      </c>
    </row>
    <row r="912" spans="22:25" x14ac:dyDescent="0.25">
      <c r="V912">
        <v>394.01</v>
      </c>
      <c r="W912">
        <v>395</v>
      </c>
      <c r="X912">
        <v>4.1800000000000104</v>
      </c>
      <c r="Y912" t="s">
        <v>177</v>
      </c>
    </row>
    <row r="913" spans="22:25" x14ac:dyDescent="0.25">
      <c r="V913">
        <v>395.01</v>
      </c>
      <c r="W913">
        <v>396</v>
      </c>
      <c r="X913">
        <v>4.1825000000000099</v>
      </c>
      <c r="Y913" t="s">
        <v>177</v>
      </c>
    </row>
    <row r="914" spans="22:25" x14ac:dyDescent="0.25">
      <c r="V914">
        <v>396.01</v>
      </c>
      <c r="W914">
        <v>397</v>
      </c>
      <c r="X914">
        <v>4.1850000000000103</v>
      </c>
      <c r="Y914" t="s">
        <v>177</v>
      </c>
    </row>
    <row r="915" spans="22:25" x14ac:dyDescent="0.25">
      <c r="V915">
        <v>397.01</v>
      </c>
      <c r="W915">
        <v>398</v>
      </c>
      <c r="X915">
        <v>4.1875000000000098</v>
      </c>
      <c r="Y915" t="s">
        <v>177</v>
      </c>
    </row>
    <row r="916" spans="22:25" x14ac:dyDescent="0.25">
      <c r="V916">
        <v>398.01</v>
      </c>
      <c r="W916">
        <v>399</v>
      </c>
      <c r="X916">
        <v>4.1900000000000102</v>
      </c>
      <c r="Y916" t="s">
        <v>177</v>
      </c>
    </row>
    <row r="917" spans="22:25" x14ac:dyDescent="0.25">
      <c r="V917">
        <v>399.01</v>
      </c>
      <c r="W917">
        <v>400</v>
      </c>
      <c r="X917">
        <v>4.1925000000000097</v>
      </c>
      <c r="Y917" t="s">
        <v>177</v>
      </c>
    </row>
    <row r="918" spans="22:25" x14ac:dyDescent="0.25">
      <c r="V918">
        <v>400.01</v>
      </c>
      <c r="W918">
        <v>401</v>
      </c>
      <c r="X918">
        <v>4.1970000000000098</v>
      </c>
      <c r="Y918" t="s">
        <v>177</v>
      </c>
    </row>
    <row r="919" spans="22:25" x14ac:dyDescent="0.25">
      <c r="V919">
        <v>401.01</v>
      </c>
      <c r="W919">
        <v>402</v>
      </c>
      <c r="X919">
        <v>4.2</v>
      </c>
      <c r="Y919" t="s">
        <v>177</v>
      </c>
    </row>
    <row r="920" spans="22:25" x14ac:dyDescent="0.25">
      <c r="V920">
        <v>402.01</v>
      </c>
      <c r="W920">
        <v>403</v>
      </c>
      <c r="X920">
        <v>4.2045000000000003</v>
      </c>
      <c r="Y920" t="s">
        <v>177</v>
      </c>
    </row>
    <row r="921" spans="22:25" x14ac:dyDescent="0.25">
      <c r="V921">
        <v>403.01</v>
      </c>
      <c r="W921">
        <v>404</v>
      </c>
      <c r="X921">
        <v>4.2089999999999996</v>
      </c>
      <c r="Y921" t="s">
        <v>177</v>
      </c>
    </row>
    <row r="922" spans="22:25" x14ac:dyDescent="0.25">
      <c r="V922">
        <v>404.01</v>
      </c>
      <c r="W922">
        <v>405</v>
      </c>
      <c r="X922">
        <v>4.2134999999999998</v>
      </c>
      <c r="Y922" t="s">
        <v>177</v>
      </c>
    </row>
    <row r="923" spans="22:25" x14ac:dyDescent="0.25">
      <c r="V923">
        <v>405.01</v>
      </c>
      <c r="W923">
        <v>406</v>
      </c>
      <c r="X923">
        <v>4.218</v>
      </c>
      <c r="Y923" t="s">
        <v>177</v>
      </c>
    </row>
    <row r="924" spans="22:25" x14ac:dyDescent="0.25">
      <c r="V924">
        <v>406.01</v>
      </c>
      <c r="W924">
        <v>407</v>
      </c>
      <c r="X924">
        <v>4.2225000000000001</v>
      </c>
      <c r="Y924" t="s">
        <v>177</v>
      </c>
    </row>
    <row r="925" spans="22:25" x14ac:dyDescent="0.25">
      <c r="V925">
        <v>407.01</v>
      </c>
      <c r="W925">
        <v>408</v>
      </c>
      <c r="X925">
        <v>4.2270000000000003</v>
      </c>
      <c r="Y925" t="s">
        <v>177</v>
      </c>
    </row>
    <row r="926" spans="22:25" x14ac:dyDescent="0.25">
      <c r="V926">
        <v>408.01</v>
      </c>
      <c r="W926">
        <v>409</v>
      </c>
      <c r="X926">
        <v>4.2314999999999996</v>
      </c>
      <c r="Y926" t="s">
        <v>177</v>
      </c>
    </row>
    <row r="927" spans="22:25" x14ac:dyDescent="0.25">
      <c r="V927">
        <v>409.01</v>
      </c>
      <c r="W927">
        <v>410</v>
      </c>
      <c r="X927">
        <v>4.2359999999999998</v>
      </c>
      <c r="Y927" t="s">
        <v>177</v>
      </c>
    </row>
    <row r="928" spans="22:25" x14ac:dyDescent="0.25">
      <c r="V928">
        <v>410.01</v>
      </c>
      <c r="W928">
        <v>411</v>
      </c>
      <c r="X928">
        <v>4.2404999999999999</v>
      </c>
      <c r="Y928" t="s">
        <v>177</v>
      </c>
    </row>
    <row r="929" spans="22:25" x14ac:dyDescent="0.25">
      <c r="V929">
        <v>411.01</v>
      </c>
      <c r="W929">
        <v>411</v>
      </c>
      <c r="X929">
        <v>4.2450000000000001</v>
      </c>
      <c r="Y929" t="s">
        <v>177</v>
      </c>
    </row>
    <row r="930" spans="22:25" x14ac:dyDescent="0.25">
      <c r="V930">
        <v>411.01</v>
      </c>
      <c r="W930">
        <v>412</v>
      </c>
      <c r="X930">
        <v>4.2495000000000003</v>
      </c>
      <c r="Y930" t="s">
        <v>177</v>
      </c>
    </row>
    <row r="931" spans="22:25" x14ac:dyDescent="0.25">
      <c r="V931">
        <v>412.01</v>
      </c>
      <c r="W931">
        <v>413</v>
      </c>
      <c r="X931">
        <v>4.2539999999999996</v>
      </c>
      <c r="Y931" t="s">
        <v>177</v>
      </c>
    </row>
    <row r="932" spans="22:25" x14ac:dyDescent="0.25">
      <c r="V932">
        <v>413.01</v>
      </c>
      <c r="W932">
        <v>414</v>
      </c>
      <c r="X932">
        <v>4.2584999999999997</v>
      </c>
      <c r="Y932" t="s">
        <v>177</v>
      </c>
    </row>
    <row r="933" spans="22:25" x14ac:dyDescent="0.25">
      <c r="V933">
        <v>414.01</v>
      </c>
      <c r="W933">
        <v>415</v>
      </c>
      <c r="X933">
        <v>4.2629999999999999</v>
      </c>
      <c r="Y933" t="s">
        <v>177</v>
      </c>
    </row>
    <row r="934" spans="22:25" x14ac:dyDescent="0.25">
      <c r="V934">
        <v>415.01</v>
      </c>
      <c r="W934">
        <v>416</v>
      </c>
      <c r="X934">
        <v>4.2675000000000001</v>
      </c>
      <c r="Y934" t="s">
        <v>177</v>
      </c>
    </row>
    <row r="935" spans="22:25" x14ac:dyDescent="0.25">
      <c r="V935">
        <v>416.01</v>
      </c>
      <c r="W935">
        <v>417</v>
      </c>
      <c r="X935">
        <v>4.2720000000000002</v>
      </c>
      <c r="Y935" t="s">
        <v>177</v>
      </c>
    </row>
    <row r="936" spans="22:25" x14ac:dyDescent="0.25">
      <c r="V936">
        <v>417.01</v>
      </c>
      <c r="W936">
        <v>418</v>
      </c>
      <c r="X936">
        <v>4.2765000000000004</v>
      </c>
      <c r="Y936" t="s">
        <v>177</v>
      </c>
    </row>
    <row r="937" spans="22:25" x14ac:dyDescent="0.25">
      <c r="V937">
        <v>418.01</v>
      </c>
      <c r="W937">
        <v>419</v>
      </c>
      <c r="X937">
        <v>4.2809999999999997</v>
      </c>
      <c r="Y937" t="s">
        <v>177</v>
      </c>
    </row>
    <row r="938" spans="22:25" x14ac:dyDescent="0.25">
      <c r="V938">
        <v>419.01</v>
      </c>
      <c r="W938">
        <v>420</v>
      </c>
      <c r="X938">
        <v>4.2854999999999999</v>
      </c>
      <c r="Y938" t="s">
        <v>177</v>
      </c>
    </row>
    <row r="939" spans="22:25" x14ac:dyDescent="0.25">
      <c r="V939">
        <v>420.01</v>
      </c>
      <c r="W939">
        <v>421</v>
      </c>
      <c r="X939">
        <v>4.29</v>
      </c>
      <c r="Y939" t="s">
        <v>177</v>
      </c>
    </row>
    <row r="940" spans="22:25" x14ac:dyDescent="0.25">
      <c r="V940">
        <v>421.01</v>
      </c>
      <c r="W940">
        <v>422</v>
      </c>
      <c r="X940">
        <v>4.2954999999999997</v>
      </c>
      <c r="Y940" t="s">
        <v>177</v>
      </c>
    </row>
    <row r="941" spans="22:25" x14ac:dyDescent="0.25">
      <c r="V941">
        <v>422.01</v>
      </c>
      <c r="W941">
        <v>423</v>
      </c>
      <c r="X941">
        <v>4.3064999999999998</v>
      </c>
      <c r="Y941" t="s">
        <v>177</v>
      </c>
    </row>
    <row r="942" spans="22:25" x14ac:dyDescent="0.25">
      <c r="V942">
        <v>423.01</v>
      </c>
      <c r="W942">
        <v>424</v>
      </c>
      <c r="X942">
        <v>4.3120000000000003</v>
      </c>
      <c r="Y942" t="s">
        <v>177</v>
      </c>
    </row>
    <row r="943" spans="22:25" x14ac:dyDescent="0.25">
      <c r="V943">
        <v>424.01</v>
      </c>
      <c r="W943">
        <v>425</v>
      </c>
      <c r="X943">
        <v>4.3174999999999999</v>
      </c>
      <c r="Y943" t="s">
        <v>177</v>
      </c>
    </row>
    <row r="944" spans="22:25" x14ac:dyDescent="0.25">
      <c r="V944">
        <v>425.01</v>
      </c>
      <c r="W944">
        <v>426</v>
      </c>
      <c r="X944">
        <v>4.3230000000000004</v>
      </c>
      <c r="Y944" t="s">
        <v>177</v>
      </c>
    </row>
    <row r="945" spans="22:25" x14ac:dyDescent="0.25">
      <c r="V945">
        <v>426.01</v>
      </c>
      <c r="W945">
        <v>427</v>
      </c>
      <c r="X945">
        <v>4.3285</v>
      </c>
      <c r="Y945" t="s">
        <v>177</v>
      </c>
    </row>
    <row r="946" spans="22:25" x14ac:dyDescent="0.25">
      <c r="V946">
        <v>427.01</v>
      </c>
      <c r="W946">
        <v>428</v>
      </c>
      <c r="X946">
        <v>4.3339999999999996</v>
      </c>
      <c r="Y946" t="s">
        <v>177</v>
      </c>
    </row>
    <row r="947" spans="22:25" x14ac:dyDescent="0.25">
      <c r="V947">
        <v>428.01</v>
      </c>
      <c r="W947">
        <v>429</v>
      </c>
      <c r="X947">
        <v>4.3395000000000001</v>
      </c>
      <c r="Y947" t="s">
        <v>177</v>
      </c>
    </row>
    <row r="948" spans="22:25" x14ac:dyDescent="0.25">
      <c r="V948">
        <v>429.01</v>
      </c>
      <c r="W948">
        <v>430</v>
      </c>
      <c r="X948">
        <v>4.3449999999999998</v>
      </c>
      <c r="Y948" t="s">
        <v>177</v>
      </c>
    </row>
    <row r="949" spans="22:25" x14ac:dyDescent="0.25">
      <c r="V949">
        <v>430.01</v>
      </c>
      <c r="W949">
        <v>431</v>
      </c>
      <c r="X949">
        <v>4.3505000000000003</v>
      </c>
      <c r="Y949" t="s">
        <v>177</v>
      </c>
    </row>
    <row r="950" spans="22:25" x14ac:dyDescent="0.25">
      <c r="V950">
        <v>431.01</v>
      </c>
      <c r="W950">
        <v>432</v>
      </c>
      <c r="X950">
        <v>4.3559999999999999</v>
      </c>
      <c r="Y950" t="s">
        <v>177</v>
      </c>
    </row>
    <row r="951" spans="22:25" x14ac:dyDescent="0.25">
      <c r="V951">
        <v>432.01</v>
      </c>
      <c r="W951">
        <v>433</v>
      </c>
      <c r="X951">
        <v>4.3659999999999997</v>
      </c>
      <c r="Y951" t="s">
        <v>177</v>
      </c>
    </row>
    <row r="952" spans="22:25" x14ac:dyDescent="0.25">
      <c r="V952">
        <v>433.01</v>
      </c>
      <c r="W952">
        <v>434</v>
      </c>
      <c r="X952">
        <v>4.3724999999999898</v>
      </c>
      <c r="Y952" t="s">
        <v>177</v>
      </c>
    </row>
    <row r="953" spans="22:25" x14ac:dyDescent="0.25">
      <c r="V953">
        <v>434.01</v>
      </c>
      <c r="W953">
        <v>435</v>
      </c>
      <c r="X953">
        <v>4.3779999999999903</v>
      </c>
      <c r="Y953" t="s">
        <v>177</v>
      </c>
    </row>
    <row r="954" spans="22:25" x14ac:dyDescent="0.25">
      <c r="V954">
        <v>435.01</v>
      </c>
      <c r="W954">
        <v>436</v>
      </c>
      <c r="X954">
        <v>4.38349999999999</v>
      </c>
      <c r="Y954" t="s">
        <v>177</v>
      </c>
    </row>
    <row r="955" spans="22:25" x14ac:dyDescent="0.25">
      <c r="V955">
        <v>436.01</v>
      </c>
      <c r="W955">
        <v>437</v>
      </c>
      <c r="X955">
        <v>4.3889999999999896</v>
      </c>
      <c r="Y955" t="s">
        <v>177</v>
      </c>
    </row>
    <row r="956" spans="22:25" x14ac:dyDescent="0.25">
      <c r="V956">
        <v>437.01</v>
      </c>
      <c r="W956">
        <v>438</v>
      </c>
      <c r="X956">
        <v>4.3944999999999901</v>
      </c>
      <c r="Y956" t="s">
        <v>177</v>
      </c>
    </row>
    <row r="957" spans="22:25" x14ac:dyDescent="0.25">
      <c r="V957">
        <v>438.01</v>
      </c>
      <c r="W957">
        <v>439</v>
      </c>
      <c r="X957">
        <v>4.4000000000000004</v>
      </c>
      <c r="Y957" t="s">
        <v>177</v>
      </c>
    </row>
    <row r="958" spans="22:25" x14ac:dyDescent="0.25">
      <c r="V958">
        <v>439.01</v>
      </c>
      <c r="W958">
        <v>440</v>
      </c>
      <c r="X958">
        <v>4.4065000000000003</v>
      </c>
      <c r="Y958" t="s">
        <v>177</v>
      </c>
    </row>
    <row r="959" spans="22:25" x14ac:dyDescent="0.25">
      <c r="V959">
        <v>440.01</v>
      </c>
      <c r="W959">
        <v>441</v>
      </c>
      <c r="X959">
        <v>4.4130000000000003</v>
      </c>
      <c r="Y959" t="s">
        <v>177</v>
      </c>
    </row>
    <row r="960" spans="22:25" x14ac:dyDescent="0.25">
      <c r="V960">
        <v>441.01</v>
      </c>
      <c r="W960">
        <v>442</v>
      </c>
      <c r="X960">
        <v>4.4195000000000002</v>
      </c>
      <c r="Y960" t="s">
        <v>177</v>
      </c>
    </row>
    <row r="961" spans="22:25" x14ac:dyDescent="0.25">
      <c r="V961">
        <v>442.01</v>
      </c>
      <c r="W961">
        <v>443</v>
      </c>
      <c r="X961">
        <v>4.4290000000000003</v>
      </c>
      <c r="Y961" t="s">
        <v>177</v>
      </c>
    </row>
    <row r="962" spans="22:25" x14ac:dyDescent="0.25">
      <c r="V962">
        <v>443.01</v>
      </c>
      <c r="W962">
        <v>444</v>
      </c>
      <c r="X962">
        <v>4.4390000000000001</v>
      </c>
      <c r="Y962" t="s">
        <v>177</v>
      </c>
    </row>
    <row r="963" spans="22:25" x14ac:dyDescent="0.25">
      <c r="V963">
        <v>444.01</v>
      </c>
      <c r="W963">
        <v>445</v>
      </c>
      <c r="X963">
        <v>4.4455</v>
      </c>
      <c r="Y963" t="s">
        <v>177</v>
      </c>
    </row>
    <row r="964" spans="22:25" x14ac:dyDescent="0.25">
      <c r="V964">
        <v>445.01</v>
      </c>
      <c r="W964">
        <v>446</v>
      </c>
      <c r="X964">
        <v>4.452</v>
      </c>
      <c r="Y964" t="s">
        <v>177</v>
      </c>
    </row>
    <row r="965" spans="22:25" x14ac:dyDescent="0.25">
      <c r="V965">
        <v>446.01</v>
      </c>
      <c r="W965">
        <v>447</v>
      </c>
      <c r="X965">
        <v>4.4584999999999999</v>
      </c>
      <c r="Y965" t="s">
        <v>177</v>
      </c>
    </row>
    <row r="966" spans="22:25" x14ac:dyDescent="0.25">
      <c r="V966">
        <v>447.01</v>
      </c>
      <c r="W966">
        <v>448</v>
      </c>
      <c r="X966">
        <v>4.4649999999999999</v>
      </c>
      <c r="Y966" t="s">
        <v>177</v>
      </c>
    </row>
    <row r="967" spans="22:25" x14ac:dyDescent="0.25">
      <c r="V967">
        <v>448.01</v>
      </c>
      <c r="W967">
        <v>449</v>
      </c>
      <c r="X967">
        <v>4.4714999999999998</v>
      </c>
      <c r="Y967" t="s">
        <v>177</v>
      </c>
    </row>
    <row r="968" spans="22:25" x14ac:dyDescent="0.25">
      <c r="V968">
        <v>449.01</v>
      </c>
      <c r="W968">
        <v>450</v>
      </c>
      <c r="X968">
        <v>4.4779999999999998</v>
      </c>
      <c r="Y968" t="s">
        <v>177</v>
      </c>
    </row>
    <row r="969" spans="22:25" x14ac:dyDescent="0.25">
      <c r="V969">
        <v>450.01</v>
      </c>
      <c r="W969">
        <v>451</v>
      </c>
      <c r="X969">
        <v>4.4844999999999997</v>
      </c>
      <c r="Y969" t="s">
        <v>177</v>
      </c>
    </row>
    <row r="970" spans="22:25" x14ac:dyDescent="0.25">
      <c r="V970">
        <v>451.01</v>
      </c>
      <c r="W970">
        <v>452</v>
      </c>
      <c r="X970">
        <v>4.4909999999999997</v>
      </c>
      <c r="Y970" t="s">
        <v>177</v>
      </c>
    </row>
    <row r="971" spans="22:25" x14ac:dyDescent="0.25">
      <c r="V971">
        <v>452.01</v>
      </c>
      <c r="W971">
        <v>453</v>
      </c>
      <c r="X971">
        <v>4.4974999999999996</v>
      </c>
      <c r="Y971" t="s">
        <v>177</v>
      </c>
    </row>
    <row r="972" spans="22:25" x14ac:dyDescent="0.25">
      <c r="V972">
        <v>453.01</v>
      </c>
      <c r="W972">
        <v>454</v>
      </c>
      <c r="X972">
        <v>4.508</v>
      </c>
      <c r="Y972" t="s">
        <v>177</v>
      </c>
    </row>
    <row r="973" spans="22:25" x14ac:dyDescent="0.25">
      <c r="V973">
        <v>454.01</v>
      </c>
      <c r="W973">
        <v>455</v>
      </c>
      <c r="X973">
        <v>4.5170000000000003</v>
      </c>
      <c r="Y973" t="s">
        <v>177</v>
      </c>
    </row>
    <row r="974" spans="22:25" x14ac:dyDescent="0.25">
      <c r="V974">
        <v>455.01</v>
      </c>
      <c r="W974">
        <v>456</v>
      </c>
      <c r="X974">
        <v>4.5235000000000003</v>
      </c>
      <c r="Y974" t="s">
        <v>177</v>
      </c>
    </row>
    <row r="975" spans="22:25" x14ac:dyDescent="0.25">
      <c r="V975">
        <v>456.01</v>
      </c>
      <c r="W975">
        <v>457</v>
      </c>
      <c r="X975">
        <v>4.53</v>
      </c>
      <c r="Y975" t="s">
        <v>177</v>
      </c>
    </row>
    <row r="976" spans="22:25" x14ac:dyDescent="0.25">
      <c r="V976">
        <v>457.01</v>
      </c>
      <c r="W976">
        <v>458</v>
      </c>
      <c r="X976">
        <v>4.5365000000000002</v>
      </c>
      <c r="Y976" t="s">
        <v>177</v>
      </c>
    </row>
    <row r="977" spans="22:25" x14ac:dyDescent="0.25">
      <c r="V977">
        <v>458.01</v>
      </c>
      <c r="W977">
        <v>459</v>
      </c>
      <c r="X977">
        <v>4.5430000000000001</v>
      </c>
      <c r="Y977" t="s">
        <v>177</v>
      </c>
    </row>
    <row r="978" spans="22:25" x14ac:dyDescent="0.25">
      <c r="V978">
        <v>459.01</v>
      </c>
      <c r="W978">
        <v>460</v>
      </c>
      <c r="X978">
        <v>4.5495000000000001</v>
      </c>
      <c r="Y978" t="s">
        <v>177</v>
      </c>
    </row>
    <row r="979" spans="22:25" x14ac:dyDescent="0.25">
      <c r="V979">
        <v>460.01</v>
      </c>
      <c r="W979">
        <v>461</v>
      </c>
      <c r="X979">
        <v>4.556</v>
      </c>
      <c r="Y979" t="s">
        <v>177</v>
      </c>
    </row>
    <row r="980" spans="22:25" x14ac:dyDescent="0.25">
      <c r="V980">
        <v>461.01</v>
      </c>
      <c r="W980">
        <v>462</v>
      </c>
      <c r="X980">
        <v>4.5625</v>
      </c>
      <c r="Y980" t="s">
        <v>177</v>
      </c>
    </row>
    <row r="981" spans="22:25" x14ac:dyDescent="0.25">
      <c r="V981">
        <v>462.01</v>
      </c>
      <c r="W981">
        <v>463</v>
      </c>
      <c r="X981">
        <v>4.569</v>
      </c>
      <c r="Y981" t="s">
        <v>177</v>
      </c>
    </row>
    <row r="982" spans="22:25" x14ac:dyDescent="0.25">
      <c r="V982">
        <v>463.01</v>
      </c>
      <c r="W982">
        <v>464</v>
      </c>
      <c r="X982">
        <v>4.5754999999999999</v>
      </c>
      <c r="Y982" t="s">
        <v>177</v>
      </c>
    </row>
    <row r="983" spans="22:25" x14ac:dyDescent="0.25">
      <c r="V983">
        <v>464.01</v>
      </c>
      <c r="W983">
        <v>465</v>
      </c>
      <c r="X983">
        <v>4.585</v>
      </c>
      <c r="Y983" t="s">
        <v>177</v>
      </c>
    </row>
    <row r="984" spans="22:25" x14ac:dyDescent="0.25">
      <c r="V984">
        <v>465.01</v>
      </c>
      <c r="W984">
        <v>466</v>
      </c>
      <c r="X984">
        <v>4.5949999999999998</v>
      </c>
      <c r="Y984" t="s">
        <v>177</v>
      </c>
    </row>
    <row r="985" spans="22:25" x14ac:dyDescent="0.25">
      <c r="V985">
        <v>466.01</v>
      </c>
      <c r="W985">
        <v>467</v>
      </c>
      <c r="X985">
        <v>4.6014999999999997</v>
      </c>
      <c r="Y985" t="s">
        <v>177</v>
      </c>
    </row>
    <row r="986" spans="22:25" x14ac:dyDescent="0.25">
      <c r="V986">
        <v>467.01</v>
      </c>
      <c r="W986">
        <v>468</v>
      </c>
      <c r="X986">
        <v>4.6079999999999997</v>
      </c>
      <c r="Y986" t="s">
        <v>177</v>
      </c>
    </row>
    <row r="987" spans="22:25" x14ac:dyDescent="0.25">
      <c r="V987">
        <v>468.01</v>
      </c>
      <c r="W987">
        <v>469</v>
      </c>
      <c r="X987">
        <v>4.6144999999999996</v>
      </c>
      <c r="Y987" t="s">
        <v>177</v>
      </c>
    </row>
    <row r="988" spans="22:25" x14ac:dyDescent="0.25">
      <c r="V988">
        <v>469.01</v>
      </c>
      <c r="W988">
        <v>470</v>
      </c>
      <c r="X988">
        <v>4.6210000000000004</v>
      </c>
      <c r="Y988" t="s">
        <v>177</v>
      </c>
    </row>
    <row r="989" spans="22:25" x14ac:dyDescent="0.25">
      <c r="V989">
        <v>470.01</v>
      </c>
      <c r="W989">
        <v>471</v>
      </c>
      <c r="X989">
        <v>4.6275000000000004</v>
      </c>
      <c r="Y989" t="s">
        <v>177</v>
      </c>
    </row>
    <row r="990" spans="22:25" x14ac:dyDescent="0.25">
      <c r="V990">
        <v>471.01</v>
      </c>
      <c r="W990">
        <v>472</v>
      </c>
      <c r="X990">
        <v>4.6340000000000003</v>
      </c>
      <c r="Y990" t="s">
        <v>177</v>
      </c>
    </row>
    <row r="991" spans="22:25" x14ac:dyDescent="0.25">
      <c r="V991">
        <v>472.01</v>
      </c>
      <c r="W991">
        <v>473</v>
      </c>
      <c r="X991">
        <v>4.6405000000000003</v>
      </c>
      <c r="Y991" t="s">
        <v>177</v>
      </c>
    </row>
    <row r="992" spans="22:25" x14ac:dyDescent="0.25">
      <c r="V992">
        <v>473.01</v>
      </c>
      <c r="W992">
        <v>474</v>
      </c>
      <c r="X992">
        <v>4.6470000000000002</v>
      </c>
      <c r="Y992" t="s">
        <v>177</v>
      </c>
    </row>
    <row r="993" spans="22:25" x14ac:dyDescent="0.25">
      <c r="V993">
        <v>474.01</v>
      </c>
      <c r="W993">
        <v>475</v>
      </c>
      <c r="X993">
        <v>4.6559999999999997</v>
      </c>
      <c r="Y993" t="s">
        <v>177</v>
      </c>
    </row>
    <row r="994" spans="22:25" x14ac:dyDescent="0.25">
      <c r="V994">
        <v>475.01</v>
      </c>
      <c r="W994">
        <v>476</v>
      </c>
      <c r="X994">
        <v>4.6660000000000004</v>
      </c>
      <c r="Y994" t="s">
        <v>177</v>
      </c>
    </row>
    <row r="995" spans="22:25" x14ac:dyDescent="0.25">
      <c r="V995">
        <v>476.01</v>
      </c>
      <c r="W995">
        <v>477</v>
      </c>
      <c r="X995">
        <v>4.6719999999999997</v>
      </c>
      <c r="Y995" t="s">
        <v>177</v>
      </c>
    </row>
    <row r="996" spans="22:25" x14ac:dyDescent="0.25">
      <c r="V996">
        <v>477.01</v>
      </c>
      <c r="W996">
        <v>478</v>
      </c>
      <c r="X996">
        <v>4.6779999999999999</v>
      </c>
      <c r="Y996" t="s">
        <v>177</v>
      </c>
    </row>
    <row r="997" spans="22:25" x14ac:dyDescent="0.25">
      <c r="V997">
        <v>478.01</v>
      </c>
      <c r="W997">
        <v>479</v>
      </c>
      <c r="X997">
        <v>4.6840000000000002</v>
      </c>
      <c r="Y997" t="s">
        <v>177</v>
      </c>
    </row>
    <row r="998" spans="22:25" x14ac:dyDescent="0.25">
      <c r="V998">
        <v>479.01</v>
      </c>
      <c r="W998">
        <v>480</v>
      </c>
      <c r="X998">
        <v>4.6900000000000004</v>
      </c>
      <c r="Y998" t="s">
        <v>177</v>
      </c>
    </row>
    <row r="999" spans="22:25" x14ac:dyDescent="0.25">
      <c r="V999">
        <v>480.01</v>
      </c>
      <c r="W999">
        <v>481</v>
      </c>
      <c r="X999">
        <v>4.6959999999999997</v>
      </c>
      <c r="Y999" t="s">
        <v>177</v>
      </c>
    </row>
    <row r="1000" spans="22:25" x14ac:dyDescent="0.25">
      <c r="V1000">
        <v>481.01</v>
      </c>
      <c r="W1000">
        <v>482</v>
      </c>
      <c r="X1000">
        <v>4.702</v>
      </c>
      <c r="Y1000" t="s">
        <v>177</v>
      </c>
    </row>
    <row r="1001" spans="22:25" x14ac:dyDescent="0.25">
      <c r="V1001">
        <v>482.01</v>
      </c>
      <c r="W1001">
        <v>483</v>
      </c>
      <c r="X1001">
        <v>4.7080000000000002</v>
      </c>
      <c r="Y1001" t="s">
        <v>177</v>
      </c>
    </row>
    <row r="1002" spans="22:25" x14ac:dyDescent="0.25">
      <c r="V1002">
        <v>483.01</v>
      </c>
      <c r="W1002">
        <v>484</v>
      </c>
      <c r="X1002">
        <v>4.7140000000000004</v>
      </c>
      <c r="Y1002" t="s">
        <v>177</v>
      </c>
    </row>
    <row r="1003" spans="22:25" x14ac:dyDescent="0.25">
      <c r="V1003">
        <v>484.01</v>
      </c>
      <c r="W1003">
        <v>485</v>
      </c>
      <c r="X1003">
        <v>4.72</v>
      </c>
      <c r="Y1003" t="s">
        <v>177</v>
      </c>
    </row>
    <row r="1004" spans="22:25" x14ac:dyDescent="0.25">
      <c r="V1004">
        <v>485.01</v>
      </c>
      <c r="W1004">
        <v>486</v>
      </c>
      <c r="X1004">
        <v>4.7290000000000001</v>
      </c>
      <c r="Y1004" t="s">
        <v>177</v>
      </c>
    </row>
    <row r="1005" spans="22:25" x14ac:dyDescent="0.25">
      <c r="V1005">
        <v>486.01</v>
      </c>
      <c r="W1005">
        <v>487</v>
      </c>
      <c r="X1005">
        <v>4.7380000000000004</v>
      </c>
      <c r="Y1005" t="s">
        <v>177</v>
      </c>
    </row>
    <row r="1006" spans="22:25" x14ac:dyDescent="0.25">
      <c r="V1006">
        <v>487.01</v>
      </c>
      <c r="W1006">
        <v>488</v>
      </c>
      <c r="X1006">
        <v>4.7439999999999998</v>
      </c>
      <c r="Y1006" t="s">
        <v>177</v>
      </c>
    </row>
    <row r="1007" spans="22:25" x14ac:dyDescent="0.25">
      <c r="V1007">
        <v>488.01</v>
      </c>
      <c r="W1007">
        <v>489</v>
      </c>
      <c r="X1007">
        <v>4.75</v>
      </c>
      <c r="Y1007" t="s">
        <v>177</v>
      </c>
    </row>
    <row r="1008" spans="22:25" x14ac:dyDescent="0.25">
      <c r="V1008">
        <v>489.01</v>
      </c>
      <c r="W1008">
        <v>490</v>
      </c>
      <c r="X1008">
        <v>4.7560000000000002</v>
      </c>
      <c r="Y1008" t="s">
        <v>177</v>
      </c>
    </row>
    <row r="1009" spans="22:25" x14ac:dyDescent="0.25">
      <c r="V1009">
        <v>490.01</v>
      </c>
      <c r="W1009">
        <v>491</v>
      </c>
      <c r="X1009">
        <v>4.7619999999999996</v>
      </c>
      <c r="Y1009" t="s">
        <v>177</v>
      </c>
    </row>
    <row r="1010" spans="22:25" x14ac:dyDescent="0.25">
      <c r="V1010">
        <v>491.01</v>
      </c>
      <c r="W1010">
        <v>492</v>
      </c>
      <c r="X1010">
        <v>4.7679999999999998</v>
      </c>
      <c r="Y1010" t="s">
        <v>177</v>
      </c>
    </row>
    <row r="1011" spans="22:25" x14ac:dyDescent="0.25">
      <c r="V1011">
        <v>492.01</v>
      </c>
      <c r="W1011">
        <v>493</v>
      </c>
      <c r="X1011">
        <v>4.774</v>
      </c>
      <c r="Y1011" t="s">
        <v>177</v>
      </c>
    </row>
    <row r="1012" spans="22:25" x14ac:dyDescent="0.25">
      <c r="V1012">
        <v>493.01</v>
      </c>
      <c r="W1012">
        <v>494</v>
      </c>
      <c r="X1012">
        <v>4.78</v>
      </c>
      <c r="Y1012" t="s">
        <v>177</v>
      </c>
    </row>
    <row r="1013" spans="22:25" x14ac:dyDescent="0.25">
      <c r="V1013">
        <v>494.01</v>
      </c>
      <c r="W1013">
        <v>495</v>
      </c>
      <c r="X1013">
        <v>4.7839999999999998</v>
      </c>
      <c r="Y1013" t="s">
        <v>177</v>
      </c>
    </row>
    <row r="1014" spans="22:25" x14ac:dyDescent="0.25">
      <c r="V1014">
        <v>495.01</v>
      </c>
      <c r="W1014">
        <v>496</v>
      </c>
      <c r="X1014">
        <v>4.7880000000000003</v>
      </c>
      <c r="Y1014" t="s">
        <v>177</v>
      </c>
    </row>
    <row r="1015" spans="22:25" x14ac:dyDescent="0.25">
      <c r="V1015">
        <v>496.01</v>
      </c>
      <c r="W1015">
        <v>497</v>
      </c>
      <c r="X1015">
        <v>4.7939999999999996</v>
      </c>
      <c r="Y1015" t="s">
        <v>177</v>
      </c>
    </row>
    <row r="1016" spans="22:25" x14ac:dyDescent="0.25">
      <c r="V1016">
        <v>497.01</v>
      </c>
      <c r="W1016">
        <v>498</v>
      </c>
      <c r="X1016">
        <v>4.8</v>
      </c>
      <c r="Y1016" t="s">
        <v>177</v>
      </c>
    </row>
    <row r="1017" spans="22:25" x14ac:dyDescent="0.25">
      <c r="V1017">
        <v>498.01</v>
      </c>
      <c r="W1017">
        <v>499</v>
      </c>
      <c r="X1017">
        <v>4.8040000000000003</v>
      </c>
      <c r="Y1017" t="s">
        <v>177</v>
      </c>
    </row>
    <row r="1018" spans="22:25" x14ac:dyDescent="0.25">
      <c r="V1018">
        <v>499.01</v>
      </c>
      <c r="W1018">
        <v>500</v>
      </c>
      <c r="X1018">
        <v>4.8079999999999998</v>
      </c>
      <c r="Y1018" t="s">
        <v>177</v>
      </c>
    </row>
    <row r="1019" spans="22:25" x14ac:dyDescent="0.25">
      <c r="V1019">
        <v>500.01</v>
      </c>
      <c r="W1019">
        <v>501</v>
      </c>
      <c r="X1019">
        <v>4.8120000000000003</v>
      </c>
      <c r="Y1019" t="s">
        <v>177</v>
      </c>
    </row>
    <row r="1020" spans="22:25" x14ac:dyDescent="0.25">
      <c r="V1020">
        <v>501.01</v>
      </c>
      <c r="W1020">
        <v>502</v>
      </c>
      <c r="X1020">
        <v>4.8159999999999998</v>
      </c>
      <c r="Y1020" t="s">
        <v>177</v>
      </c>
    </row>
    <row r="1021" spans="22:25" x14ac:dyDescent="0.25">
      <c r="V1021">
        <v>502.01</v>
      </c>
      <c r="W1021">
        <v>503</v>
      </c>
      <c r="X1021">
        <v>4.82</v>
      </c>
      <c r="Y1021" t="s">
        <v>177</v>
      </c>
    </row>
    <row r="1022" spans="22:25" x14ac:dyDescent="0.25">
      <c r="V1022">
        <v>503.01</v>
      </c>
      <c r="W1022">
        <v>504</v>
      </c>
      <c r="X1022">
        <v>4.8239999999999998</v>
      </c>
      <c r="Y1022" t="s">
        <v>177</v>
      </c>
    </row>
    <row r="1023" spans="22:25" x14ac:dyDescent="0.25">
      <c r="V1023">
        <v>504.01</v>
      </c>
      <c r="W1023">
        <v>505</v>
      </c>
      <c r="X1023">
        <v>4.8280000000000003</v>
      </c>
      <c r="Y1023" t="s">
        <v>177</v>
      </c>
    </row>
    <row r="1024" spans="22:25" x14ac:dyDescent="0.25">
      <c r="V1024">
        <v>505.01</v>
      </c>
      <c r="W1024">
        <v>506</v>
      </c>
      <c r="X1024">
        <v>4.8319999999999999</v>
      </c>
      <c r="Y1024" t="s">
        <v>177</v>
      </c>
    </row>
    <row r="1025" spans="22:25" x14ac:dyDescent="0.25">
      <c r="V1025">
        <v>506.01</v>
      </c>
      <c r="W1025">
        <v>507</v>
      </c>
      <c r="X1025">
        <v>4.8369999999999997</v>
      </c>
      <c r="Y1025" t="s">
        <v>177</v>
      </c>
    </row>
    <row r="1026" spans="22:25" x14ac:dyDescent="0.25">
      <c r="V1026">
        <v>507.01</v>
      </c>
      <c r="W1026">
        <v>508</v>
      </c>
      <c r="X1026">
        <v>4.8439999999999896</v>
      </c>
      <c r="Y1026" t="s">
        <v>177</v>
      </c>
    </row>
    <row r="1027" spans="22:25" x14ac:dyDescent="0.25">
      <c r="V1027">
        <v>508.01</v>
      </c>
      <c r="W1027">
        <v>509</v>
      </c>
      <c r="X1027">
        <v>4.8479999999999901</v>
      </c>
      <c r="Y1027" t="s">
        <v>177</v>
      </c>
    </row>
    <row r="1028" spans="22:25" x14ac:dyDescent="0.25">
      <c r="V1028">
        <v>509.01</v>
      </c>
      <c r="W1028">
        <v>510</v>
      </c>
      <c r="X1028">
        <v>4.8519999999999897</v>
      </c>
      <c r="Y1028" t="s">
        <v>177</v>
      </c>
    </row>
    <row r="1029" spans="22:25" x14ac:dyDescent="0.25">
      <c r="V1029">
        <v>510.01</v>
      </c>
      <c r="W1029">
        <v>511</v>
      </c>
      <c r="X1029">
        <v>4.8559999999999901</v>
      </c>
      <c r="Y1029" t="s">
        <v>177</v>
      </c>
    </row>
    <row r="1030" spans="22:25" x14ac:dyDescent="0.25">
      <c r="V1030">
        <v>511.01</v>
      </c>
      <c r="W1030">
        <v>512</v>
      </c>
      <c r="X1030">
        <v>4.8600000000000003</v>
      </c>
      <c r="Y1030" t="s">
        <v>177</v>
      </c>
    </row>
    <row r="1031" spans="22:25" x14ac:dyDescent="0.25">
      <c r="V1031">
        <v>512.01</v>
      </c>
      <c r="W1031">
        <v>513</v>
      </c>
      <c r="X1031">
        <v>4.8624999999999998</v>
      </c>
      <c r="Y1031" t="s">
        <v>177</v>
      </c>
    </row>
    <row r="1032" spans="22:25" x14ac:dyDescent="0.25">
      <c r="V1032">
        <v>513.01</v>
      </c>
      <c r="W1032">
        <v>514</v>
      </c>
      <c r="X1032">
        <v>4.8650000000000002</v>
      </c>
      <c r="Y1032" t="s">
        <v>177</v>
      </c>
    </row>
    <row r="1033" spans="22:25" x14ac:dyDescent="0.25">
      <c r="V1033">
        <v>514.01</v>
      </c>
      <c r="W1033">
        <v>515</v>
      </c>
      <c r="X1033">
        <v>4.8674999999999997</v>
      </c>
      <c r="Y1033" t="s">
        <v>177</v>
      </c>
    </row>
    <row r="1034" spans="22:25" x14ac:dyDescent="0.25">
      <c r="V1034">
        <v>515.01</v>
      </c>
      <c r="W1034">
        <v>516</v>
      </c>
      <c r="X1034">
        <v>4.87</v>
      </c>
      <c r="Y1034" t="s">
        <v>177</v>
      </c>
    </row>
    <row r="1035" spans="22:25" x14ac:dyDescent="0.25">
      <c r="V1035">
        <v>516.01</v>
      </c>
      <c r="W1035">
        <v>517</v>
      </c>
      <c r="X1035">
        <v>4.8724999999999996</v>
      </c>
      <c r="Y1035" t="s">
        <v>177</v>
      </c>
    </row>
    <row r="1036" spans="22:25" x14ac:dyDescent="0.25">
      <c r="V1036">
        <v>517.01</v>
      </c>
      <c r="W1036">
        <v>518</v>
      </c>
      <c r="X1036">
        <v>4.82</v>
      </c>
      <c r="Y1036" t="s">
        <v>177</v>
      </c>
    </row>
    <row r="1037" spans="22:25" x14ac:dyDescent="0.25">
      <c r="V1037">
        <v>518.01</v>
      </c>
      <c r="W1037">
        <v>519</v>
      </c>
      <c r="X1037">
        <v>4.88</v>
      </c>
      <c r="Y1037" t="s">
        <v>177</v>
      </c>
    </row>
    <row r="1038" spans="22:25" x14ac:dyDescent="0.25">
      <c r="V1038">
        <v>519.01</v>
      </c>
      <c r="W1038">
        <v>520</v>
      </c>
      <c r="X1038">
        <v>4.8825000000000003</v>
      </c>
      <c r="Y1038" t="s">
        <v>177</v>
      </c>
    </row>
    <row r="1039" spans="22:25" x14ac:dyDescent="0.25">
      <c r="V1039">
        <v>520.01</v>
      </c>
      <c r="W1039">
        <v>521</v>
      </c>
      <c r="X1039">
        <v>4.8849999999999998</v>
      </c>
      <c r="Y1039" t="s">
        <v>177</v>
      </c>
    </row>
    <row r="1040" spans="22:25" x14ac:dyDescent="0.25">
      <c r="V1040">
        <v>521.01</v>
      </c>
      <c r="W1040">
        <v>522</v>
      </c>
      <c r="X1040">
        <v>4.8875000000000002</v>
      </c>
      <c r="Y1040" t="s">
        <v>177</v>
      </c>
    </row>
    <row r="1041" spans="22:25" x14ac:dyDescent="0.25">
      <c r="V1041">
        <v>522.01</v>
      </c>
      <c r="W1041">
        <v>523</v>
      </c>
      <c r="X1041">
        <v>4.8900000000000103</v>
      </c>
      <c r="Y1041" t="s">
        <v>177</v>
      </c>
    </row>
    <row r="1042" spans="22:25" x14ac:dyDescent="0.25">
      <c r="V1042">
        <v>523.01</v>
      </c>
      <c r="W1042">
        <v>524</v>
      </c>
      <c r="X1042">
        <v>4.8925000000000098</v>
      </c>
      <c r="Y1042" t="s">
        <v>177</v>
      </c>
    </row>
    <row r="1043" spans="22:25" x14ac:dyDescent="0.25">
      <c r="V1043">
        <v>524.01</v>
      </c>
      <c r="W1043">
        <v>525</v>
      </c>
      <c r="X1043">
        <v>4.8950000000000102</v>
      </c>
      <c r="Y1043" t="s">
        <v>177</v>
      </c>
    </row>
    <row r="1044" spans="22:25" x14ac:dyDescent="0.25">
      <c r="V1044">
        <v>525.01</v>
      </c>
      <c r="W1044">
        <v>526</v>
      </c>
      <c r="X1044">
        <v>4.8975000000000097</v>
      </c>
      <c r="Y1044" t="s">
        <v>177</v>
      </c>
    </row>
    <row r="1045" spans="22:25" x14ac:dyDescent="0.25">
      <c r="V1045">
        <v>526.01</v>
      </c>
      <c r="W1045">
        <v>527</v>
      </c>
      <c r="X1045">
        <v>4.9000000000000101</v>
      </c>
      <c r="Y1045" t="s">
        <v>177</v>
      </c>
    </row>
    <row r="1046" spans="22:25" x14ac:dyDescent="0.25">
      <c r="V1046">
        <v>527.01</v>
      </c>
      <c r="W1046">
        <v>528</v>
      </c>
      <c r="X1046">
        <v>4.9025000000000096</v>
      </c>
      <c r="Y1046" t="s">
        <v>177</v>
      </c>
    </row>
    <row r="1047" spans="22:25" x14ac:dyDescent="0.25">
      <c r="V1047">
        <v>528.01</v>
      </c>
      <c r="W1047">
        <v>529</v>
      </c>
      <c r="X1047">
        <v>4.9070000000000098</v>
      </c>
      <c r="Y1047" t="s">
        <v>177</v>
      </c>
    </row>
    <row r="1048" spans="22:25" x14ac:dyDescent="0.25">
      <c r="V1048">
        <v>529.01</v>
      </c>
      <c r="W1048">
        <v>530</v>
      </c>
      <c r="X1048">
        <v>4.91</v>
      </c>
      <c r="Y1048" t="s">
        <v>177</v>
      </c>
    </row>
    <row r="1049" spans="22:25" x14ac:dyDescent="0.25">
      <c r="V1049">
        <v>530.01</v>
      </c>
      <c r="W1049">
        <v>531</v>
      </c>
      <c r="X1049">
        <v>4.9115000000000002</v>
      </c>
      <c r="Y1049" t="s">
        <v>177</v>
      </c>
    </row>
    <row r="1050" spans="22:25" x14ac:dyDescent="0.25">
      <c r="V1050">
        <v>531.01</v>
      </c>
      <c r="W1050">
        <v>532</v>
      </c>
      <c r="X1050">
        <v>4.9130000000000003</v>
      </c>
      <c r="Y1050" t="s">
        <v>177</v>
      </c>
    </row>
    <row r="1051" spans="22:25" x14ac:dyDescent="0.25">
      <c r="V1051">
        <v>532.01</v>
      </c>
      <c r="W1051">
        <v>533</v>
      </c>
      <c r="X1051">
        <v>4.9145000000000003</v>
      </c>
      <c r="Y1051" t="s">
        <v>177</v>
      </c>
    </row>
    <row r="1052" spans="22:25" x14ac:dyDescent="0.25">
      <c r="V1052">
        <v>533.01</v>
      </c>
      <c r="W1052">
        <v>534</v>
      </c>
      <c r="X1052">
        <v>4.9160000000000004</v>
      </c>
      <c r="Y1052" t="s">
        <v>177</v>
      </c>
    </row>
    <row r="1053" spans="22:25" x14ac:dyDescent="0.25">
      <c r="V1053">
        <v>534.01</v>
      </c>
      <c r="W1053">
        <v>535</v>
      </c>
      <c r="X1053">
        <v>4.9175000000000004</v>
      </c>
      <c r="Y1053" t="s">
        <v>177</v>
      </c>
    </row>
    <row r="1054" spans="22:25" x14ac:dyDescent="0.25">
      <c r="V1054">
        <v>535.01</v>
      </c>
      <c r="W1054">
        <v>536</v>
      </c>
      <c r="X1054">
        <v>4.9189999999999996</v>
      </c>
      <c r="Y1054" t="s">
        <v>177</v>
      </c>
    </row>
    <row r="1055" spans="22:25" x14ac:dyDescent="0.25">
      <c r="V1055">
        <v>536.01</v>
      </c>
      <c r="W1055">
        <v>537</v>
      </c>
      <c r="X1055">
        <v>4.9204999999999997</v>
      </c>
      <c r="Y1055" t="s">
        <v>177</v>
      </c>
    </row>
    <row r="1056" spans="22:25" x14ac:dyDescent="0.25">
      <c r="V1056">
        <v>537.01</v>
      </c>
      <c r="W1056">
        <v>538</v>
      </c>
      <c r="X1056">
        <v>4.9219999999999997</v>
      </c>
      <c r="Y1056" t="s">
        <v>177</v>
      </c>
    </row>
    <row r="1057" spans="22:25" x14ac:dyDescent="0.25">
      <c r="V1057">
        <v>538.01</v>
      </c>
      <c r="W1057">
        <v>539</v>
      </c>
      <c r="X1057">
        <v>4.9240000000000004</v>
      </c>
      <c r="Y1057" t="s">
        <v>177</v>
      </c>
    </row>
    <row r="1058" spans="22:25" x14ac:dyDescent="0.25">
      <c r="V1058">
        <v>539.01</v>
      </c>
      <c r="W1058">
        <v>540</v>
      </c>
      <c r="X1058">
        <v>4.9264999999999999</v>
      </c>
      <c r="Y1058" t="s">
        <v>177</v>
      </c>
    </row>
    <row r="1059" spans="22:25" x14ac:dyDescent="0.25">
      <c r="V1059">
        <v>540.01</v>
      </c>
      <c r="W1059">
        <v>541</v>
      </c>
      <c r="X1059">
        <v>4.9279999999999999</v>
      </c>
      <c r="Y1059" t="s">
        <v>177</v>
      </c>
    </row>
    <row r="1060" spans="22:25" x14ac:dyDescent="0.25">
      <c r="V1060">
        <v>541.01</v>
      </c>
      <c r="W1060">
        <v>542</v>
      </c>
      <c r="X1060">
        <v>4.9295</v>
      </c>
      <c r="Y1060" t="s">
        <v>177</v>
      </c>
    </row>
    <row r="1061" spans="22:25" x14ac:dyDescent="0.25">
      <c r="V1061">
        <v>542.01</v>
      </c>
      <c r="W1061">
        <v>543</v>
      </c>
      <c r="X1061">
        <v>4.931</v>
      </c>
      <c r="Y1061" t="s">
        <v>177</v>
      </c>
    </row>
    <row r="1062" spans="22:25" x14ac:dyDescent="0.25">
      <c r="V1062">
        <v>543.01</v>
      </c>
      <c r="W1062">
        <v>544</v>
      </c>
      <c r="X1062">
        <v>4.9325000000000001</v>
      </c>
      <c r="Y1062" t="s">
        <v>177</v>
      </c>
    </row>
    <row r="1063" spans="22:25" x14ac:dyDescent="0.25">
      <c r="V1063">
        <v>544.01</v>
      </c>
      <c r="W1063">
        <v>545</v>
      </c>
      <c r="X1063">
        <v>4.9340000000000002</v>
      </c>
      <c r="Y1063" t="s">
        <v>177</v>
      </c>
    </row>
    <row r="1064" spans="22:25" x14ac:dyDescent="0.25">
      <c r="V1064">
        <v>545.01</v>
      </c>
      <c r="W1064">
        <v>546</v>
      </c>
      <c r="X1064">
        <v>4.9355000000000002</v>
      </c>
      <c r="Y1064" t="s">
        <v>177</v>
      </c>
    </row>
    <row r="1065" spans="22:25" x14ac:dyDescent="0.25">
      <c r="V1065">
        <v>546.01</v>
      </c>
      <c r="W1065">
        <v>547</v>
      </c>
      <c r="X1065">
        <v>4.9370000000000003</v>
      </c>
      <c r="Y1065" t="s">
        <v>177</v>
      </c>
    </row>
    <row r="1066" spans="22:25" x14ac:dyDescent="0.25">
      <c r="V1066">
        <v>547.01</v>
      </c>
      <c r="W1066">
        <v>548</v>
      </c>
      <c r="X1066">
        <v>4.9385000000000003</v>
      </c>
      <c r="Y1066" t="s">
        <v>177</v>
      </c>
    </row>
    <row r="1067" spans="22:25" x14ac:dyDescent="0.25">
      <c r="V1067">
        <v>548.01</v>
      </c>
      <c r="W1067">
        <v>549</v>
      </c>
      <c r="X1067">
        <v>4.9400000000000004</v>
      </c>
      <c r="Y1067" t="s">
        <v>177</v>
      </c>
    </row>
    <row r="1068" spans="22:25" x14ac:dyDescent="0.25">
      <c r="V1068">
        <v>549.01</v>
      </c>
      <c r="W1068">
        <v>5</v>
      </c>
      <c r="X1068">
        <v>2.2200000000000002</v>
      </c>
      <c r="Y1068" t="s">
        <v>141</v>
      </c>
    </row>
    <row r="1069" spans="22:25" x14ac:dyDescent="0.25">
      <c r="V1069">
        <v>5.01</v>
      </c>
      <c r="W1069">
        <v>6</v>
      </c>
      <c r="X1069">
        <v>2.25</v>
      </c>
      <c r="Y1069" t="s">
        <v>141</v>
      </c>
    </row>
    <row r="1070" spans="22:25" x14ac:dyDescent="0.25">
      <c r="V1070">
        <v>6.01</v>
      </c>
      <c r="W1070">
        <v>7</v>
      </c>
      <c r="X1070">
        <v>2.2799999999999998</v>
      </c>
      <c r="Y1070" t="s">
        <v>141</v>
      </c>
    </row>
    <row r="1071" spans="22:25" x14ac:dyDescent="0.25">
      <c r="V1071">
        <v>7.01</v>
      </c>
      <c r="W1071">
        <v>8</v>
      </c>
      <c r="X1071">
        <v>2.31</v>
      </c>
      <c r="Y1071" t="s">
        <v>141</v>
      </c>
    </row>
    <row r="1072" spans="22:25" x14ac:dyDescent="0.25">
      <c r="V1072">
        <v>8.01</v>
      </c>
      <c r="W1072">
        <v>9</v>
      </c>
      <c r="X1072">
        <v>2.34</v>
      </c>
      <c r="Y1072" t="s">
        <v>141</v>
      </c>
    </row>
    <row r="1073" spans="22:25" x14ac:dyDescent="0.25">
      <c r="V1073">
        <v>9.01</v>
      </c>
      <c r="W1073">
        <v>10</v>
      </c>
      <c r="X1073">
        <v>2.3660000000000001</v>
      </c>
      <c r="Y1073" t="s">
        <v>141</v>
      </c>
    </row>
    <row r="1074" spans="22:25" x14ac:dyDescent="0.25">
      <c r="V1074">
        <v>10.01</v>
      </c>
      <c r="W1074">
        <v>11</v>
      </c>
      <c r="X1074">
        <v>2.3919999999999999</v>
      </c>
      <c r="Y1074" t="s">
        <v>141</v>
      </c>
    </row>
    <row r="1075" spans="22:25" x14ac:dyDescent="0.25">
      <c r="V1075">
        <v>11.01</v>
      </c>
      <c r="W1075">
        <v>12</v>
      </c>
      <c r="X1075">
        <v>2.4180000000000001</v>
      </c>
      <c r="Y1075" t="s">
        <v>141</v>
      </c>
    </row>
    <row r="1076" spans="22:25" x14ac:dyDescent="0.25">
      <c r="V1076">
        <v>12.01</v>
      </c>
      <c r="W1076">
        <v>13</v>
      </c>
      <c r="X1076">
        <v>2.444</v>
      </c>
      <c r="Y1076" t="s">
        <v>141</v>
      </c>
    </row>
    <row r="1077" spans="22:25" x14ac:dyDescent="0.25">
      <c r="V1077">
        <v>13.01</v>
      </c>
      <c r="W1077">
        <v>14</v>
      </c>
      <c r="X1077">
        <v>2.4700000000000002</v>
      </c>
      <c r="Y1077" t="s">
        <v>141</v>
      </c>
    </row>
    <row r="1078" spans="22:25" x14ac:dyDescent="0.25">
      <c r="V1078">
        <v>14.01</v>
      </c>
      <c r="W1078">
        <v>15</v>
      </c>
      <c r="X1078">
        <v>2.4940000000000002</v>
      </c>
      <c r="Y1078" t="s">
        <v>141</v>
      </c>
    </row>
    <row r="1079" spans="22:25" x14ac:dyDescent="0.25">
      <c r="V1079">
        <v>15.01</v>
      </c>
      <c r="W1079">
        <v>16</v>
      </c>
      <c r="X1079">
        <v>2.5299999999999998</v>
      </c>
      <c r="Y1079" t="s">
        <v>141</v>
      </c>
    </row>
    <row r="1080" spans="22:25" x14ac:dyDescent="0.25">
      <c r="V1080">
        <v>16.010000000000002</v>
      </c>
      <c r="W1080">
        <v>17</v>
      </c>
      <c r="X1080">
        <v>2.5659999999999998</v>
      </c>
      <c r="Y1080" t="s">
        <v>141</v>
      </c>
    </row>
    <row r="1081" spans="22:25" x14ac:dyDescent="0.25">
      <c r="V1081">
        <v>17.010000000000002</v>
      </c>
      <c r="W1081">
        <v>18</v>
      </c>
      <c r="X1081">
        <v>2.59</v>
      </c>
      <c r="Y1081" t="s">
        <v>141</v>
      </c>
    </row>
    <row r="1082" spans="22:25" x14ac:dyDescent="0.25">
      <c r="V1082">
        <v>18.010000000000002</v>
      </c>
      <c r="W1082">
        <v>19</v>
      </c>
      <c r="X1082">
        <v>2.5994999999999999</v>
      </c>
      <c r="Y1082" t="s">
        <v>141</v>
      </c>
    </row>
    <row r="1083" spans="22:25" x14ac:dyDescent="0.25">
      <c r="V1083">
        <v>19.010000000000002</v>
      </c>
      <c r="W1083">
        <v>20</v>
      </c>
      <c r="X1083">
        <v>2.609</v>
      </c>
      <c r="Y1083" t="s">
        <v>141</v>
      </c>
    </row>
    <row r="1084" spans="22:25" x14ac:dyDescent="0.25">
      <c r="V1084">
        <v>20.010000000000002</v>
      </c>
      <c r="W1084">
        <v>21</v>
      </c>
      <c r="X1084">
        <v>2.6185</v>
      </c>
      <c r="Y1084" t="s">
        <v>141</v>
      </c>
    </row>
    <row r="1085" spans="22:25" x14ac:dyDescent="0.25">
      <c r="V1085">
        <v>21.01</v>
      </c>
      <c r="W1085">
        <v>22</v>
      </c>
      <c r="X1085">
        <v>2.6280000000000001</v>
      </c>
      <c r="Y1085" t="s">
        <v>141</v>
      </c>
    </row>
    <row r="1086" spans="22:25" x14ac:dyDescent="0.25">
      <c r="V1086">
        <v>22.01</v>
      </c>
      <c r="W1086">
        <v>23</v>
      </c>
      <c r="X1086">
        <v>2.6375000000000002</v>
      </c>
      <c r="Y1086" t="s">
        <v>141</v>
      </c>
    </row>
    <row r="1087" spans="22:25" x14ac:dyDescent="0.25">
      <c r="V1087">
        <v>23.01</v>
      </c>
      <c r="W1087">
        <v>24</v>
      </c>
      <c r="X1087">
        <v>2.6469999999999998</v>
      </c>
      <c r="Y1087" t="s">
        <v>141</v>
      </c>
    </row>
    <row r="1088" spans="22:25" x14ac:dyDescent="0.25">
      <c r="V1088">
        <v>24.01</v>
      </c>
      <c r="W1088">
        <v>25</v>
      </c>
      <c r="X1088">
        <v>2.6564999999999999</v>
      </c>
      <c r="Y1088" t="s">
        <v>141</v>
      </c>
    </row>
    <row r="1089" spans="22:25" x14ac:dyDescent="0.25">
      <c r="V1089">
        <v>25.01</v>
      </c>
      <c r="W1089">
        <v>26</v>
      </c>
      <c r="X1089">
        <v>2.6659999999999999</v>
      </c>
      <c r="Y1089" t="s">
        <v>141</v>
      </c>
    </row>
    <row r="1090" spans="22:25" x14ac:dyDescent="0.25">
      <c r="V1090">
        <v>26.01</v>
      </c>
      <c r="W1090">
        <v>27</v>
      </c>
      <c r="X1090">
        <v>2.68</v>
      </c>
      <c r="Y1090" t="s">
        <v>141</v>
      </c>
    </row>
    <row r="1091" spans="22:25" x14ac:dyDescent="0.25">
      <c r="V1091">
        <v>27.01</v>
      </c>
      <c r="W1091">
        <v>28</v>
      </c>
      <c r="X1091">
        <v>2.6945000000000001</v>
      </c>
      <c r="Y1091" t="s">
        <v>141</v>
      </c>
    </row>
    <row r="1092" spans="22:25" x14ac:dyDescent="0.25">
      <c r="V1092">
        <v>28.01</v>
      </c>
      <c r="W1092">
        <v>29</v>
      </c>
      <c r="X1092">
        <v>2.7040000000000002</v>
      </c>
      <c r="Y1092" t="s">
        <v>141</v>
      </c>
    </row>
    <row r="1093" spans="22:25" x14ac:dyDescent="0.25">
      <c r="V1093">
        <v>29.01</v>
      </c>
      <c r="W1093">
        <v>30</v>
      </c>
      <c r="X1093">
        <v>2.7134999999999998</v>
      </c>
      <c r="Y1093" t="s">
        <v>141</v>
      </c>
    </row>
    <row r="1094" spans="22:25" x14ac:dyDescent="0.25">
      <c r="V1094">
        <v>30.01</v>
      </c>
      <c r="W1094">
        <v>31</v>
      </c>
      <c r="X1094">
        <v>2.7229999999999999</v>
      </c>
      <c r="Y1094" t="s">
        <v>141</v>
      </c>
    </row>
    <row r="1095" spans="22:25" x14ac:dyDescent="0.25">
      <c r="V1095">
        <v>31.01</v>
      </c>
      <c r="W1095">
        <v>32</v>
      </c>
      <c r="X1095">
        <v>2.7324999999999999</v>
      </c>
      <c r="Y1095" t="s">
        <v>141</v>
      </c>
    </row>
    <row r="1096" spans="22:25" x14ac:dyDescent="0.25">
      <c r="V1096">
        <v>32.01</v>
      </c>
      <c r="W1096">
        <v>33</v>
      </c>
      <c r="X1096">
        <v>2.742</v>
      </c>
      <c r="Y1096" t="s">
        <v>141</v>
      </c>
    </row>
    <row r="1097" spans="22:25" x14ac:dyDescent="0.25">
      <c r="V1097">
        <v>33.01</v>
      </c>
      <c r="W1097">
        <v>34</v>
      </c>
      <c r="X1097">
        <v>2.7515000000000001</v>
      </c>
      <c r="Y1097" t="s">
        <v>141</v>
      </c>
    </row>
    <row r="1098" spans="22:25" x14ac:dyDescent="0.25">
      <c r="V1098">
        <v>34.01</v>
      </c>
      <c r="W1098">
        <v>35</v>
      </c>
      <c r="X1098">
        <v>2.7610000000000001</v>
      </c>
      <c r="Y1098" t="s">
        <v>141</v>
      </c>
    </row>
    <row r="1099" spans="22:25" x14ac:dyDescent="0.25">
      <c r="V1099">
        <v>35.01</v>
      </c>
      <c r="W1099">
        <v>36</v>
      </c>
      <c r="X1099">
        <v>2.7705000000000002</v>
      </c>
      <c r="Y1099" t="s">
        <v>141</v>
      </c>
    </row>
    <row r="1100" spans="22:25" x14ac:dyDescent="0.25">
      <c r="V1100">
        <v>36.01</v>
      </c>
      <c r="W1100">
        <v>37</v>
      </c>
      <c r="X1100">
        <v>2.7814999999999999</v>
      </c>
      <c r="Y1100" t="s">
        <v>141</v>
      </c>
    </row>
    <row r="1101" spans="22:25" x14ac:dyDescent="0.25">
      <c r="V1101">
        <v>37.01</v>
      </c>
      <c r="W1101">
        <v>38</v>
      </c>
      <c r="X1101">
        <v>2.7930000000000001</v>
      </c>
      <c r="Y1101" t="s">
        <v>141</v>
      </c>
    </row>
    <row r="1102" spans="22:25" x14ac:dyDescent="0.25">
      <c r="V1102">
        <v>38.01</v>
      </c>
      <c r="W1102">
        <v>39</v>
      </c>
      <c r="X1102">
        <v>2.7995000000000001</v>
      </c>
      <c r="Y1102" t="s">
        <v>141</v>
      </c>
    </row>
    <row r="1103" spans="22:25" x14ac:dyDescent="0.25">
      <c r="V1103">
        <v>39.01</v>
      </c>
      <c r="W1103">
        <v>40</v>
      </c>
      <c r="X1103">
        <v>2.806</v>
      </c>
      <c r="Y1103" t="s">
        <v>141</v>
      </c>
    </row>
    <row r="1104" spans="22:25" x14ac:dyDescent="0.25">
      <c r="V1104">
        <v>40.01</v>
      </c>
      <c r="W1104">
        <v>41</v>
      </c>
      <c r="X1104">
        <v>2.8125</v>
      </c>
      <c r="Y1104" t="s">
        <v>141</v>
      </c>
    </row>
    <row r="1105" spans="22:25" x14ac:dyDescent="0.25">
      <c r="V1105">
        <v>41.01</v>
      </c>
      <c r="W1105">
        <v>42</v>
      </c>
      <c r="X1105">
        <v>2.819</v>
      </c>
      <c r="Y1105" t="s">
        <v>141</v>
      </c>
    </row>
    <row r="1106" spans="22:25" x14ac:dyDescent="0.25">
      <c r="V1106">
        <v>42.01</v>
      </c>
      <c r="W1106">
        <v>43</v>
      </c>
      <c r="X1106">
        <v>2.8254999999999999</v>
      </c>
      <c r="Y1106" t="s">
        <v>141</v>
      </c>
    </row>
    <row r="1107" spans="22:25" x14ac:dyDescent="0.25">
      <c r="V1107">
        <v>43.01</v>
      </c>
      <c r="W1107">
        <v>44</v>
      </c>
      <c r="X1107">
        <v>2.8319999999999999</v>
      </c>
      <c r="Y1107" t="s">
        <v>141</v>
      </c>
    </row>
    <row r="1108" spans="22:25" x14ac:dyDescent="0.25">
      <c r="V1108">
        <v>44.01</v>
      </c>
      <c r="W1108">
        <v>45</v>
      </c>
      <c r="X1108">
        <v>2.8384999999999998</v>
      </c>
      <c r="Y1108" t="s">
        <v>141</v>
      </c>
    </row>
    <row r="1109" spans="22:25" x14ac:dyDescent="0.25">
      <c r="V1109">
        <v>45.01</v>
      </c>
      <c r="W1109">
        <v>46</v>
      </c>
      <c r="X1109">
        <v>2.8450000000000002</v>
      </c>
      <c r="Y1109" t="s">
        <v>141</v>
      </c>
    </row>
    <row r="1110" spans="22:25" x14ac:dyDescent="0.25">
      <c r="V1110">
        <v>46.01</v>
      </c>
      <c r="W1110">
        <v>47</v>
      </c>
      <c r="X1110">
        <v>2.8515000000000001</v>
      </c>
      <c r="Y1110" t="s">
        <v>141</v>
      </c>
    </row>
    <row r="1111" spans="22:25" x14ac:dyDescent="0.25">
      <c r="V1111">
        <v>47.01</v>
      </c>
      <c r="W1111">
        <v>48</v>
      </c>
      <c r="X1111">
        <v>2.8639999999999999</v>
      </c>
      <c r="Y1111" t="s">
        <v>141</v>
      </c>
    </row>
    <row r="1112" spans="22:25" x14ac:dyDescent="0.25">
      <c r="V1112">
        <v>48.01</v>
      </c>
      <c r="W1112">
        <v>49</v>
      </c>
      <c r="X1112">
        <v>2.871</v>
      </c>
      <c r="Y1112" t="s">
        <v>141</v>
      </c>
    </row>
    <row r="1113" spans="22:25" x14ac:dyDescent="0.25">
      <c r="V1113">
        <v>49.01</v>
      </c>
      <c r="W1113">
        <v>50</v>
      </c>
      <c r="X1113">
        <v>2.8774999999999999</v>
      </c>
      <c r="Y1113" t="s">
        <v>141</v>
      </c>
    </row>
    <row r="1114" spans="22:25" x14ac:dyDescent="0.25">
      <c r="V1114">
        <v>50.01</v>
      </c>
      <c r="W1114">
        <v>51</v>
      </c>
      <c r="X1114">
        <v>2.8839999999999999</v>
      </c>
      <c r="Y1114" t="s">
        <v>141</v>
      </c>
    </row>
    <row r="1115" spans="22:25" x14ac:dyDescent="0.25">
      <c r="V1115">
        <v>51.01</v>
      </c>
      <c r="W1115">
        <v>52</v>
      </c>
      <c r="X1115">
        <v>2.8904999999999998</v>
      </c>
      <c r="Y1115" t="s">
        <v>141</v>
      </c>
    </row>
    <row r="1116" spans="22:25" x14ac:dyDescent="0.25">
      <c r="V1116">
        <v>52.01</v>
      </c>
      <c r="W1116">
        <v>53</v>
      </c>
      <c r="X1116">
        <v>2.8969999999999998</v>
      </c>
      <c r="Y1116" t="s">
        <v>141</v>
      </c>
    </row>
    <row r="1117" spans="22:25" x14ac:dyDescent="0.25">
      <c r="V1117">
        <v>53.01</v>
      </c>
      <c r="W1117">
        <v>54</v>
      </c>
      <c r="X1117">
        <v>2.9035000000000002</v>
      </c>
      <c r="Y1117" t="s">
        <v>141</v>
      </c>
    </row>
    <row r="1118" spans="22:25" x14ac:dyDescent="0.25">
      <c r="V1118">
        <v>54.01</v>
      </c>
      <c r="W1118">
        <v>55</v>
      </c>
      <c r="X1118">
        <v>2.91</v>
      </c>
      <c r="Y1118" t="s">
        <v>141</v>
      </c>
    </row>
    <row r="1119" spans="22:25" x14ac:dyDescent="0.25">
      <c r="V1119">
        <v>55.01</v>
      </c>
      <c r="W1119">
        <v>56</v>
      </c>
      <c r="X1119">
        <v>2.9125000000000001</v>
      </c>
      <c r="Y1119" t="s">
        <v>141</v>
      </c>
    </row>
    <row r="1120" spans="22:25" x14ac:dyDescent="0.25">
      <c r="V1120">
        <v>56.01</v>
      </c>
      <c r="W1120">
        <v>57</v>
      </c>
      <c r="X1120">
        <v>2.915</v>
      </c>
      <c r="Y1120" t="s">
        <v>141</v>
      </c>
    </row>
    <row r="1121" spans="22:25" x14ac:dyDescent="0.25">
      <c r="V1121">
        <v>57.01</v>
      </c>
      <c r="W1121">
        <v>58</v>
      </c>
      <c r="X1121">
        <v>2.9175</v>
      </c>
      <c r="Y1121" t="s">
        <v>141</v>
      </c>
    </row>
    <row r="1122" spans="22:25" x14ac:dyDescent="0.25">
      <c r="V1122">
        <v>58.01</v>
      </c>
      <c r="W1122">
        <v>59</v>
      </c>
      <c r="X1122">
        <v>2.9209999999999998</v>
      </c>
      <c r="Y1122" t="s">
        <v>141</v>
      </c>
    </row>
    <row r="1123" spans="22:25" x14ac:dyDescent="0.25">
      <c r="V1123">
        <v>59.01</v>
      </c>
      <c r="W1123">
        <v>60</v>
      </c>
      <c r="X1123">
        <v>2.9249999999999998</v>
      </c>
      <c r="Y1123" t="s">
        <v>141</v>
      </c>
    </row>
    <row r="1124" spans="22:25" x14ac:dyDescent="0.25">
      <c r="V1124">
        <v>60.01</v>
      </c>
      <c r="W1124">
        <v>61</v>
      </c>
      <c r="X1124">
        <v>2.9275000000000002</v>
      </c>
      <c r="Y1124" t="s">
        <v>141</v>
      </c>
    </row>
    <row r="1125" spans="22:25" x14ac:dyDescent="0.25">
      <c r="V1125">
        <v>61.01</v>
      </c>
      <c r="W1125">
        <v>62</v>
      </c>
      <c r="X1125">
        <v>2.93</v>
      </c>
      <c r="Y1125" t="s">
        <v>141</v>
      </c>
    </row>
    <row r="1126" spans="22:25" x14ac:dyDescent="0.25">
      <c r="V1126">
        <v>62.01</v>
      </c>
      <c r="W1126">
        <v>63</v>
      </c>
      <c r="X1126">
        <v>2.9325000000000001</v>
      </c>
      <c r="Y1126" t="s">
        <v>141</v>
      </c>
    </row>
    <row r="1127" spans="22:25" x14ac:dyDescent="0.25">
      <c r="V1127">
        <v>63.01</v>
      </c>
      <c r="W1127">
        <v>64</v>
      </c>
      <c r="X1127">
        <v>2.9350000000000001</v>
      </c>
      <c r="Y1127" t="s">
        <v>141</v>
      </c>
    </row>
    <row r="1128" spans="22:25" x14ac:dyDescent="0.25">
      <c r="V1128">
        <v>64.010000000000005</v>
      </c>
      <c r="W1128">
        <v>65</v>
      </c>
      <c r="X1128">
        <v>2.9375</v>
      </c>
      <c r="Y1128" t="s">
        <v>141</v>
      </c>
    </row>
    <row r="1129" spans="22:25" x14ac:dyDescent="0.25">
      <c r="V1129">
        <v>65.010000000000005</v>
      </c>
      <c r="W1129">
        <v>66</v>
      </c>
      <c r="X1129">
        <v>2.94</v>
      </c>
      <c r="Y1129" t="s">
        <v>141</v>
      </c>
    </row>
    <row r="1130" spans="22:25" x14ac:dyDescent="0.25">
      <c r="V1130">
        <v>66.010000000000005</v>
      </c>
      <c r="W1130">
        <v>67</v>
      </c>
      <c r="X1130">
        <v>2.9424999999999999</v>
      </c>
      <c r="Y1130" t="s">
        <v>141</v>
      </c>
    </row>
    <row r="1131" spans="22:25" x14ac:dyDescent="0.25">
      <c r="V1131">
        <v>67.010000000000005</v>
      </c>
      <c r="W1131">
        <v>68</v>
      </c>
      <c r="X1131">
        <v>2.9449999999999998</v>
      </c>
      <c r="Y1131" t="s">
        <v>141</v>
      </c>
    </row>
    <row r="1132" spans="22:25" x14ac:dyDescent="0.25">
      <c r="V1132">
        <v>68.010000000000005</v>
      </c>
      <c r="W1132">
        <v>69</v>
      </c>
      <c r="X1132">
        <v>2.9485000000000001</v>
      </c>
      <c r="Y1132" t="s">
        <v>141</v>
      </c>
    </row>
    <row r="1133" spans="22:25" x14ac:dyDescent="0.25">
      <c r="V1133">
        <v>69.010000000000005</v>
      </c>
      <c r="W1133">
        <v>70</v>
      </c>
      <c r="X1133">
        <v>2.9525000000000001</v>
      </c>
      <c r="Y1133" t="s">
        <v>141</v>
      </c>
    </row>
    <row r="1134" spans="22:25" x14ac:dyDescent="0.25">
      <c r="V1134">
        <v>70.010000000000005</v>
      </c>
      <c r="W1134">
        <v>71</v>
      </c>
      <c r="X1134">
        <v>2.9550000000000001</v>
      </c>
      <c r="Y1134" t="s">
        <v>141</v>
      </c>
    </row>
    <row r="1135" spans="22:25" x14ac:dyDescent="0.25">
      <c r="V1135">
        <v>71.010000000000005</v>
      </c>
      <c r="W1135">
        <v>72</v>
      </c>
      <c r="X1135">
        <v>2.9575</v>
      </c>
      <c r="Y1135" t="s">
        <v>141</v>
      </c>
    </row>
    <row r="1136" spans="22:25" x14ac:dyDescent="0.25">
      <c r="V1136">
        <v>72.010000000000005</v>
      </c>
      <c r="W1136">
        <v>73</v>
      </c>
      <c r="X1136">
        <v>2.96</v>
      </c>
      <c r="Y1136" t="s">
        <v>141</v>
      </c>
    </row>
    <row r="1137" spans="22:25" x14ac:dyDescent="0.25">
      <c r="V1137">
        <v>73.010000000000005</v>
      </c>
      <c r="W1137">
        <v>74</v>
      </c>
      <c r="X1137">
        <v>2.9630000000000001</v>
      </c>
      <c r="Y1137" t="s">
        <v>141</v>
      </c>
    </row>
    <row r="1138" spans="22:25" x14ac:dyDescent="0.25">
      <c r="V1138">
        <v>74.010000000000005</v>
      </c>
      <c r="W1138">
        <v>75</v>
      </c>
      <c r="X1138">
        <v>2.9660000000000002</v>
      </c>
      <c r="Y1138" t="s">
        <v>141</v>
      </c>
    </row>
    <row r="1139" spans="22:25" x14ac:dyDescent="0.25">
      <c r="V1139">
        <v>75.010000000000005</v>
      </c>
      <c r="W1139">
        <v>76</v>
      </c>
      <c r="X1139">
        <v>2.9689999999999999</v>
      </c>
      <c r="Y1139" t="s">
        <v>141</v>
      </c>
    </row>
    <row r="1140" spans="22:25" x14ac:dyDescent="0.25">
      <c r="V1140">
        <v>76.010000000000005</v>
      </c>
      <c r="W1140">
        <v>77</v>
      </c>
      <c r="X1140">
        <v>2.972</v>
      </c>
      <c r="Y1140" t="s">
        <v>141</v>
      </c>
    </row>
    <row r="1141" spans="22:25" x14ac:dyDescent="0.25">
      <c r="V1141">
        <v>77.010000000000005</v>
      </c>
      <c r="W1141">
        <v>78</v>
      </c>
      <c r="X1141">
        <v>2.9750000000000001</v>
      </c>
      <c r="Y1141" t="s">
        <v>141</v>
      </c>
    </row>
    <row r="1142" spans="22:25" x14ac:dyDescent="0.25">
      <c r="V1142">
        <v>78.010000000000005</v>
      </c>
      <c r="W1142">
        <v>79</v>
      </c>
      <c r="X1142">
        <v>2.9780000000000002</v>
      </c>
      <c r="Y1142" t="s">
        <v>141</v>
      </c>
    </row>
    <row r="1143" spans="22:25" x14ac:dyDescent="0.25">
      <c r="V1143">
        <v>79.010000000000005</v>
      </c>
      <c r="W1143">
        <v>80</v>
      </c>
      <c r="X1143">
        <v>2.9820000000000002</v>
      </c>
      <c r="Y1143" t="s">
        <v>141</v>
      </c>
    </row>
    <row r="1144" spans="22:25" x14ac:dyDescent="0.25">
      <c r="V1144">
        <v>80.010000000000005</v>
      </c>
      <c r="W1144">
        <v>81</v>
      </c>
      <c r="X1144">
        <v>2.9870000000000001</v>
      </c>
      <c r="Y1144" t="s">
        <v>141</v>
      </c>
    </row>
    <row r="1145" spans="22:25" x14ac:dyDescent="0.25">
      <c r="V1145">
        <v>81.010000000000005</v>
      </c>
      <c r="W1145">
        <v>82</v>
      </c>
      <c r="X1145">
        <v>2.99</v>
      </c>
      <c r="Y1145" t="s">
        <v>141</v>
      </c>
    </row>
    <row r="1146" spans="22:25" x14ac:dyDescent="0.25">
      <c r="V1146">
        <v>82.01</v>
      </c>
      <c r="W1146">
        <v>83</v>
      </c>
      <c r="X1146">
        <v>2.9929999999999999</v>
      </c>
      <c r="Y1146" t="s">
        <v>141</v>
      </c>
    </row>
    <row r="1147" spans="22:25" x14ac:dyDescent="0.25">
      <c r="V1147">
        <v>83.01</v>
      </c>
      <c r="W1147">
        <v>84</v>
      </c>
      <c r="X1147">
        <v>2.996</v>
      </c>
      <c r="Y1147" t="s">
        <v>141</v>
      </c>
    </row>
    <row r="1148" spans="22:25" x14ac:dyDescent="0.25">
      <c r="V1148">
        <v>84.01</v>
      </c>
      <c r="W1148">
        <v>85</v>
      </c>
      <c r="X1148">
        <v>2.9990000000000001</v>
      </c>
      <c r="Y1148" t="s">
        <v>141</v>
      </c>
    </row>
    <row r="1149" spans="22:25" x14ac:dyDescent="0.25">
      <c r="V1149">
        <v>85.01</v>
      </c>
      <c r="W1149">
        <v>86</v>
      </c>
      <c r="X1149">
        <v>3.0019999999999998</v>
      </c>
      <c r="Y1149" t="s">
        <v>141</v>
      </c>
    </row>
    <row r="1150" spans="22:25" x14ac:dyDescent="0.25">
      <c r="V1150">
        <v>86.01</v>
      </c>
      <c r="W1150">
        <v>87</v>
      </c>
      <c r="X1150">
        <v>3.0049999999999999</v>
      </c>
      <c r="Y1150" t="s">
        <v>141</v>
      </c>
    </row>
    <row r="1151" spans="22:25" x14ac:dyDescent="0.25">
      <c r="V1151">
        <v>87.01</v>
      </c>
      <c r="W1151">
        <v>88</v>
      </c>
      <c r="X1151">
        <v>3.008</v>
      </c>
      <c r="Y1151" t="s">
        <v>141</v>
      </c>
    </row>
    <row r="1152" spans="22:25" x14ac:dyDescent="0.25">
      <c r="V1152">
        <v>88.01</v>
      </c>
      <c r="W1152">
        <v>89</v>
      </c>
      <c r="X1152">
        <v>3.0110000000000001</v>
      </c>
      <c r="Y1152" t="s">
        <v>141</v>
      </c>
    </row>
    <row r="1153" spans="22:25" x14ac:dyDescent="0.25">
      <c r="V1153">
        <v>89.01</v>
      </c>
      <c r="W1153">
        <v>90</v>
      </c>
      <c r="X1153">
        <v>3.0139999999999998</v>
      </c>
      <c r="Y1153" t="s">
        <v>141</v>
      </c>
    </row>
    <row r="1154" spans="22:25" x14ac:dyDescent="0.25">
      <c r="V1154">
        <v>90.01</v>
      </c>
      <c r="W1154">
        <v>91</v>
      </c>
      <c r="X1154">
        <v>3.0179999999999998</v>
      </c>
      <c r="Y1154" t="s">
        <v>141</v>
      </c>
    </row>
    <row r="1155" spans="22:25" x14ac:dyDescent="0.25">
      <c r="V1155">
        <v>91.01</v>
      </c>
      <c r="W1155">
        <v>92</v>
      </c>
      <c r="X1155">
        <v>3.0230000000000001</v>
      </c>
      <c r="Y1155" t="s">
        <v>141</v>
      </c>
    </row>
    <row r="1156" spans="22:25" x14ac:dyDescent="0.25">
      <c r="V1156">
        <v>92.01</v>
      </c>
      <c r="W1156">
        <v>93</v>
      </c>
      <c r="X1156">
        <v>3.0259999999999998</v>
      </c>
      <c r="Y1156" t="s">
        <v>141</v>
      </c>
    </row>
    <row r="1157" spans="22:25" x14ac:dyDescent="0.25">
      <c r="V1157">
        <v>93.01</v>
      </c>
      <c r="W1157">
        <v>94</v>
      </c>
      <c r="X1157">
        <v>3.0289999999999999</v>
      </c>
      <c r="Y1157" t="s">
        <v>141</v>
      </c>
    </row>
    <row r="1158" spans="22:25" x14ac:dyDescent="0.25">
      <c r="V1158">
        <v>94.01</v>
      </c>
      <c r="W1158">
        <v>95</v>
      </c>
      <c r="X1158">
        <v>3.032</v>
      </c>
      <c r="Y1158" t="s">
        <v>141</v>
      </c>
    </row>
    <row r="1159" spans="22:25" x14ac:dyDescent="0.25">
      <c r="V1159">
        <v>95.01</v>
      </c>
      <c r="W1159">
        <v>96</v>
      </c>
      <c r="X1159">
        <v>3.0350000000000001</v>
      </c>
      <c r="Y1159" t="s">
        <v>141</v>
      </c>
    </row>
    <row r="1160" spans="22:25" x14ac:dyDescent="0.25">
      <c r="V1160">
        <v>96.01</v>
      </c>
      <c r="W1160">
        <v>97</v>
      </c>
      <c r="X1160">
        <v>3.0379999999999998</v>
      </c>
      <c r="Y1160" t="s">
        <v>141</v>
      </c>
    </row>
    <row r="1161" spans="22:25" x14ac:dyDescent="0.25">
      <c r="V1161">
        <v>97.01</v>
      </c>
      <c r="W1161">
        <v>98</v>
      </c>
      <c r="X1161">
        <v>3.0409999999999999</v>
      </c>
      <c r="Y1161" t="s">
        <v>141</v>
      </c>
    </row>
    <row r="1162" spans="22:25" x14ac:dyDescent="0.25">
      <c r="V1162">
        <v>98.01</v>
      </c>
      <c r="W1162">
        <v>99</v>
      </c>
      <c r="X1162">
        <v>3.044</v>
      </c>
      <c r="Y1162" t="s">
        <v>141</v>
      </c>
    </row>
    <row r="1163" spans="22:25" x14ac:dyDescent="0.25">
      <c r="V1163">
        <v>99.01</v>
      </c>
      <c r="W1163">
        <v>100</v>
      </c>
      <c r="X1163">
        <v>3.0470000000000002</v>
      </c>
      <c r="Y1163" t="s">
        <v>141</v>
      </c>
    </row>
    <row r="1164" spans="22:25" x14ac:dyDescent="0.25">
      <c r="V1164">
        <v>100.01</v>
      </c>
      <c r="W1164">
        <v>101</v>
      </c>
      <c r="X1164">
        <v>3.0550000000000002</v>
      </c>
      <c r="Y1164" t="s">
        <v>141</v>
      </c>
    </row>
    <row r="1165" spans="22:25" x14ac:dyDescent="0.25">
      <c r="V1165">
        <v>101.01</v>
      </c>
      <c r="W1165">
        <v>102</v>
      </c>
      <c r="X1165">
        <v>3.056</v>
      </c>
      <c r="Y1165" t="s">
        <v>141</v>
      </c>
    </row>
    <row r="1166" spans="22:25" x14ac:dyDescent="0.25">
      <c r="V1166">
        <v>102.01</v>
      </c>
      <c r="W1166">
        <v>103</v>
      </c>
      <c r="X1166">
        <v>3.0590000000000002</v>
      </c>
      <c r="Y1166" t="s">
        <v>141</v>
      </c>
    </row>
    <row r="1167" spans="22:25" x14ac:dyDescent="0.25">
      <c r="V1167">
        <v>103.01</v>
      </c>
      <c r="W1167">
        <v>104</v>
      </c>
      <c r="X1167">
        <v>3.0619999999999998</v>
      </c>
      <c r="Y1167" t="s">
        <v>141</v>
      </c>
    </row>
    <row r="1168" spans="22:25" x14ac:dyDescent="0.25">
      <c r="V1168">
        <v>104.01</v>
      </c>
      <c r="W1168">
        <v>105</v>
      </c>
      <c r="X1168">
        <v>3.0649999999999999</v>
      </c>
      <c r="Y1168" t="s">
        <v>141</v>
      </c>
    </row>
    <row r="1169" spans="22:25" x14ac:dyDescent="0.25">
      <c r="V1169">
        <v>105.01</v>
      </c>
      <c r="W1169">
        <v>106</v>
      </c>
      <c r="X1169">
        <v>3.0680000000000001</v>
      </c>
      <c r="Y1169" t="s">
        <v>141</v>
      </c>
    </row>
    <row r="1170" spans="22:25" x14ac:dyDescent="0.25">
      <c r="V1170">
        <v>106.01</v>
      </c>
      <c r="W1170">
        <v>107</v>
      </c>
      <c r="X1170">
        <v>3.0710000000000002</v>
      </c>
      <c r="Y1170" t="s">
        <v>141</v>
      </c>
    </row>
    <row r="1171" spans="22:25" x14ac:dyDescent="0.25">
      <c r="V1171">
        <v>107.01</v>
      </c>
      <c r="W1171">
        <v>108</v>
      </c>
      <c r="X1171">
        <v>3.0739999999999998</v>
      </c>
      <c r="Y1171" t="s">
        <v>141</v>
      </c>
    </row>
    <row r="1172" spans="22:25" x14ac:dyDescent="0.25">
      <c r="V1172">
        <v>108.01</v>
      </c>
      <c r="W1172">
        <v>109</v>
      </c>
      <c r="X1172">
        <v>3.077</v>
      </c>
      <c r="Y1172" t="s">
        <v>141</v>
      </c>
    </row>
    <row r="1173" spans="22:25" x14ac:dyDescent="0.25">
      <c r="V1173">
        <v>109.01</v>
      </c>
      <c r="W1173">
        <v>110</v>
      </c>
      <c r="X1173">
        <v>3.08</v>
      </c>
      <c r="Y1173" t="s">
        <v>141</v>
      </c>
    </row>
    <row r="1174" spans="22:25" x14ac:dyDescent="0.25">
      <c r="V1174">
        <v>110.01</v>
      </c>
      <c r="W1174">
        <v>111</v>
      </c>
      <c r="X1174">
        <v>3.0834999999999999</v>
      </c>
      <c r="Y1174" t="s">
        <v>141</v>
      </c>
    </row>
    <row r="1175" spans="22:25" x14ac:dyDescent="0.25">
      <c r="V1175">
        <v>111.01</v>
      </c>
      <c r="W1175">
        <v>112</v>
      </c>
      <c r="X1175">
        <v>3.0884999999999998</v>
      </c>
      <c r="Y1175" t="s">
        <v>141</v>
      </c>
    </row>
    <row r="1176" spans="22:25" x14ac:dyDescent="0.25">
      <c r="V1176">
        <v>112.01</v>
      </c>
      <c r="W1176">
        <v>113</v>
      </c>
      <c r="X1176">
        <v>3.0939999999999999</v>
      </c>
      <c r="Y1176" t="s">
        <v>141</v>
      </c>
    </row>
    <row r="1177" spans="22:25" x14ac:dyDescent="0.25">
      <c r="V1177">
        <v>113.01</v>
      </c>
      <c r="W1177">
        <v>114</v>
      </c>
      <c r="X1177">
        <v>3.0975000000000001</v>
      </c>
      <c r="Y1177" t="s">
        <v>141</v>
      </c>
    </row>
    <row r="1178" spans="22:25" x14ac:dyDescent="0.25">
      <c r="V1178">
        <v>114.01</v>
      </c>
      <c r="W1178">
        <v>115</v>
      </c>
      <c r="X1178">
        <v>3.101</v>
      </c>
      <c r="Y1178" t="s">
        <v>141</v>
      </c>
    </row>
    <row r="1179" spans="22:25" x14ac:dyDescent="0.25">
      <c r="V1179">
        <v>115.01</v>
      </c>
      <c r="W1179">
        <v>116</v>
      </c>
      <c r="X1179">
        <v>3.1044999999999998</v>
      </c>
      <c r="Y1179" t="s">
        <v>141</v>
      </c>
    </row>
    <row r="1180" spans="22:25" x14ac:dyDescent="0.25">
      <c r="V1180">
        <v>116.01</v>
      </c>
      <c r="W1180">
        <v>117</v>
      </c>
      <c r="X1180">
        <v>3.1080000000000001</v>
      </c>
      <c r="Y1180" t="s">
        <v>141</v>
      </c>
    </row>
    <row r="1181" spans="22:25" x14ac:dyDescent="0.25">
      <c r="V1181">
        <v>117.01</v>
      </c>
      <c r="W1181">
        <v>118</v>
      </c>
      <c r="X1181">
        <v>3.1114999999999999</v>
      </c>
      <c r="Y1181" t="s">
        <v>141</v>
      </c>
    </row>
    <row r="1182" spans="22:25" x14ac:dyDescent="0.25">
      <c r="V1182">
        <v>118.01</v>
      </c>
      <c r="W1182">
        <v>119</v>
      </c>
      <c r="X1182">
        <v>3.1150000000000002</v>
      </c>
      <c r="Y1182" t="s">
        <v>141</v>
      </c>
    </row>
    <row r="1183" spans="22:25" x14ac:dyDescent="0.25">
      <c r="V1183">
        <v>119.01</v>
      </c>
      <c r="W1183">
        <v>120</v>
      </c>
      <c r="X1183">
        <v>3.1185</v>
      </c>
      <c r="Y1183" t="s">
        <v>141</v>
      </c>
    </row>
    <row r="1184" spans="22:25" x14ac:dyDescent="0.25">
      <c r="V1184">
        <v>120.01</v>
      </c>
      <c r="W1184">
        <v>121</v>
      </c>
      <c r="X1184">
        <v>3.1219999999999999</v>
      </c>
      <c r="Y1184" t="s">
        <v>141</v>
      </c>
    </row>
    <row r="1185" spans="22:25" x14ac:dyDescent="0.25">
      <c r="V1185">
        <v>121.01</v>
      </c>
      <c r="W1185">
        <v>122</v>
      </c>
      <c r="X1185">
        <v>3.1255000000000002</v>
      </c>
      <c r="Y1185" t="s">
        <v>141</v>
      </c>
    </row>
    <row r="1186" spans="22:25" x14ac:dyDescent="0.25">
      <c r="V1186">
        <v>122.01</v>
      </c>
      <c r="W1186">
        <v>123</v>
      </c>
      <c r="X1186">
        <v>3.13</v>
      </c>
      <c r="Y1186" t="s">
        <v>141</v>
      </c>
    </row>
    <row r="1187" spans="22:25" x14ac:dyDescent="0.25">
      <c r="V1187">
        <v>123.01</v>
      </c>
      <c r="W1187">
        <v>124</v>
      </c>
      <c r="X1187">
        <v>3.1360000000000001</v>
      </c>
      <c r="Y1187" t="s">
        <v>141</v>
      </c>
    </row>
    <row r="1188" spans="22:25" x14ac:dyDescent="0.25">
      <c r="V1188">
        <v>124.01</v>
      </c>
      <c r="W1188">
        <v>125</v>
      </c>
      <c r="X1188">
        <v>3.1395</v>
      </c>
      <c r="Y1188" t="s">
        <v>141</v>
      </c>
    </row>
    <row r="1189" spans="22:25" x14ac:dyDescent="0.25">
      <c r="V1189">
        <v>125.01</v>
      </c>
      <c r="W1189">
        <v>126</v>
      </c>
      <c r="X1189">
        <v>3.1429999999999998</v>
      </c>
      <c r="Y1189" t="s">
        <v>141</v>
      </c>
    </row>
    <row r="1190" spans="22:25" x14ac:dyDescent="0.25">
      <c r="V1190">
        <v>126.01</v>
      </c>
      <c r="W1190">
        <v>127</v>
      </c>
      <c r="X1190">
        <v>3.1465000000000001</v>
      </c>
      <c r="Y1190" t="s">
        <v>141</v>
      </c>
    </row>
    <row r="1191" spans="22:25" x14ac:dyDescent="0.25">
      <c r="V1191">
        <v>127.01</v>
      </c>
      <c r="W1191">
        <v>128</v>
      </c>
      <c r="X1191">
        <v>3.15</v>
      </c>
      <c r="Y1191" t="s">
        <v>141</v>
      </c>
    </row>
    <row r="1192" spans="22:25" x14ac:dyDescent="0.25">
      <c r="V1192">
        <v>128.01</v>
      </c>
      <c r="W1192">
        <v>129</v>
      </c>
      <c r="X1192">
        <v>3.1539999999999999</v>
      </c>
      <c r="Y1192" t="s">
        <v>141</v>
      </c>
    </row>
    <row r="1193" spans="22:25" x14ac:dyDescent="0.25">
      <c r="V1193">
        <v>129.01</v>
      </c>
      <c r="W1193">
        <v>130</v>
      </c>
      <c r="X1193">
        <v>3.1579999999999999</v>
      </c>
      <c r="Y1193" t="s">
        <v>141</v>
      </c>
    </row>
    <row r="1194" spans="22:25" x14ac:dyDescent="0.25">
      <c r="V1194">
        <v>130.01</v>
      </c>
      <c r="W1194">
        <v>131</v>
      </c>
      <c r="X1194">
        <v>3.1619999999999999</v>
      </c>
      <c r="Y1194" t="s">
        <v>141</v>
      </c>
    </row>
    <row r="1195" spans="22:25" x14ac:dyDescent="0.25">
      <c r="V1195">
        <v>131.01</v>
      </c>
      <c r="W1195">
        <v>132</v>
      </c>
      <c r="X1195">
        <v>3.1659999999999999</v>
      </c>
      <c r="Y1195" t="s">
        <v>141</v>
      </c>
    </row>
    <row r="1196" spans="22:25" x14ac:dyDescent="0.25">
      <c r="V1196">
        <v>132.01</v>
      </c>
      <c r="W1196">
        <v>133</v>
      </c>
      <c r="X1196">
        <v>3.17</v>
      </c>
      <c r="Y1196" t="s">
        <v>141</v>
      </c>
    </row>
    <row r="1197" spans="22:25" x14ac:dyDescent="0.25">
      <c r="V1197">
        <v>133.01</v>
      </c>
      <c r="W1197">
        <v>134</v>
      </c>
      <c r="X1197">
        <v>3.1755</v>
      </c>
      <c r="Y1197" t="s">
        <v>141</v>
      </c>
    </row>
    <row r="1198" spans="22:25" x14ac:dyDescent="0.25">
      <c r="V1198">
        <v>134.01</v>
      </c>
      <c r="W1198">
        <v>135</v>
      </c>
      <c r="X1198">
        <v>3.1819999999999999</v>
      </c>
      <c r="Y1198" t="s">
        <v>141</v>
      </c>
    </row>
    <row r="1199" spans="22:25" x14ac:dyDescent="0.25">
      <c r="V1199">
        <v>135.01</v>
      </c>
      <c r="W1199">
        <v>136</v>
      </c>
      <c r="X1199">
        <v>3.1859999999999999</v>
      </c>
      <c r="Y1199" t="s">
        <v>141</v>
      </c>
    </row>
    <row r="1200" spans="22:25" x14ac:dyDescent="0.25">
      <c r="V1200">
        <v>136.01</v>
      </c>
      <c r="W1200">
        <v>137</v>
      </c>
      <c r="X1200">
        <v>3.19</v>
      </c>
      <c r="Y1200" t="s">
        <v>141</v>
      </c>
    </row>
    <row r="1201" spans="22:25" x14ac:dyDescent="0.25">
      <c r="V1201">
        <v>137.01</v>
      </c>
      <c r="W1201">
        <v>138</v>
      </c>
      <c r="X1201">
        <v>3.194</v>
      </c>
      <c r="Y1201" t="s">
        <v>141</v>
      </c>
    </row>
    <row r="1202" spans="22:25" x14ac:dyDescent="0.25">
      <c r="V1202">
        <v>138.01</v>
      </c>
      <c r="W1202">
        <v>139</v>
      </c>
      <c r="X1202">
        <v>3.198</v>
      </c>
      <c r="Y1202" t="s">
        <v>141</v>
      </c>
    </row>
    <row r="1203" spans="22:25" x14ac:dyDescent="0.25">
      <c r="V1203">
        <v>139.01</v>
      </c>
      <c r="W1203">
        <v>140</v>
      </c>
      <c r="X1203">
        <v>3.202</v>
      </c>
      <c r="Y1203" t="s">
        <v>141</v>
      </c>
    </row>
    <row r="1204" spans="22:25" x14ac:dyDescent="0.25">
      <c r="V1204">
        <v>140.01</v>
      </c>
      <c r="W1204">
        <v>141</v>
      </c>
      <c r="X1204">
        <v>3.206</v>
      </c>
      <c r="Y1204" t="s">
        <v>141</v>
      </c>
    </row>
    <row r="1205" spans="22:25" x14ac:dyDescent="0.25">
      <c r="V1205">
        <v>141.01</v>
      </c>
      <c r="W1205">
        <v>142</v>
      </c>
      <c r="X1205">
        <v>3.21</v>
      </c>
      <c r="Y1205" t="s">
        <v>141</v>
      </c>
    </row>
    <row r="1206" spans="22:25" x14ac:dyDescent="0.25">
      <c r="V1206">
        <v>142.01</v>
      </c>
      <c r="W1206">
        <v>143</v>
      </c>
      <c r="X1206">
        <v>3.214</v>
      </c>
      <c r="Y1206" t="s">
        <v>141</v>
      </c>
    </row>
    <row r="1207" spans="22:25" x14ac:dyDescent="0.25">
      <c r="V1207">
        <v>143.01</v>
      </c>
      <c r="W1207">
        <v>144</v>
      </c>
      <c r="X1207">
        <v>3.2189999999999999</v>
      </c>
      <c r="Y1207" t="s">
        <v>141</v>
      </c>
    </row>
    <row r="1208" spans="22:25" x14ac:dyDescent="0.25">
      <c r="V1208">
        <v>144.01</v>
      </c>
      <c r="W1208">
        <v>145</v>
      </c>
      <c r="X1208">
        <v>3.226</v>
      </c>
      <c r="Y1208" t="s">
        <v>141</v>
      </c>
    </row>
    <row r="1209" spans="22:25" x14ac:dyDescent="0.25">
      <c r="V1209">
        <v>145.01</v>
      </c>
      <c r="W1209">
        <v>146</v>
      </c>
      <c r="X1209">
        <v>3.23</v>
      </c>
      <c r="Y1209" t="s">
        <v>141</v>
      </c>
    </row>
    <row r="1210" spans="22:25" x14ac:dyDescent="0.25">
      <c r="V1210">
        <v>146.01</v>
      </c>
      <c r="W1210">
        <v>147</v>
      </c>
      <c r="X1210">
        <v>3.234</v>
      </c>
      <c r="Y1210" t="s">
        <v>141</v>
      </c>
    </row>
    <row r="1211" spans="22:25" x14ac:dyDescent="0.25">
      <c r="V1211">
        <v>147.01</v>
      </c>
      <c r="W1211">
        <v>148</v>
      </c>
      <c r="X1211">
        <v>3.238</v>
      </c>
      <c r="Y1211" t="s">
        <v>141</v>
      </c>
    </row>
    <row r="1212" spans="22:25" x14ac:dyDescent="0.25">
      <c r="V1212">
        <v>148.01</v>
      </c>
      <c r="W1212">
        <v>149</v>
      </c>
      <c r="X1212">
        <v>3.242</v>
      </c>
      <c r="Y1212" t="s">
        <v>141</v>
      </c>
    </row>
    <row r="1213" spans="22:25" x14ac:dyDescent="0.25">
      <c r="V1213">
        <v>149.01</v>
      </c>
      <c r="W1213">
        <v>150</v>
      </c>
      <c r="X1213">
        <v>3.246</v>
      </c>
      <c r="Y1213" t="s">
        <v>141</v>
      </c>
    </row>
    <row r="1214" spans="22:25" x14ac:dyDescent="0.25">
      <c r="V1214">
        <v>150.01</v>
      </c>
      <c r="W1214">
        <v>151</v>
      </c>
      <c r="X1214">
        <v>3.25</v>
      </c>
      <c r="Y1214" t="s">
        <v>141</v>
      </c>
    </row>
    <row r="1215" spans="22:25" x14ac:dyDescent="0.25">
      <c r="V1215">
        <v>151.01</v>
      </c>
      <c r="W1215">
        <v>152</v>
      </c>
      <c r="X1215">
        <v>3.254</v>
      </c>
      <c r="Y1215" t="s">
        <v>141</v>
      </c>
    </row>
    <row r="1216" spans="22:25" x14ac:dyDescent="0.25">
      <c r="V1216">
        <v>152.01</v>
      </c>
      <c r="W1216">
        <v>153</v>
      </c>
      <c r="X1216">
        <v>3.258</v>
      </c>
      <c r="Y1216" t="s">
        <v>141</v>
      </c>
    </row>
    <row r="1217" spans="22:25" x14ac:dyDescent="0.25">
      <c r="V1217">
        <v>153.01</v>
      </c>
      <c r="W1217">
        <v>154</v>
      </c>
      <c r="X1217">
        <v>3.262</v>
      </c>
      <c r="Y1217" t="s">
        <v>141</v>
      </c>
    </row>
    <row r="1218" spans="22:25" x14ac:dyDescent="0.25">
      <c r="V1218">
        <v>154.01</v>
      </c>
      <c r="W1218">
        <v>155</v>
      </c>
      <c r="X1218">
        <v>3.2679999999999998</v>
      </c>
      <c r="Y1218" t="s">
        <v>141</v>
      </c>
    </row>
    <row r="1219" spans="22:25" x14ac:dyDescent="0.25">
      <c r="V1219">
        <v>155.01</v>
      </c>
      <c r="W1219">
        <v>156</v>
      </c>
      <c r="X1219">
        <v>3.274</v>
      </c>
      <c r="Y1219" t="s">
        <v>141</v>
      </c>
    </row>
    <row r="1220" spans="22:25" x14ac:dyDescent="0.25">
      <c r="V1220">
        <v>156.01</v>
      </c>
      <c r="W1220">
        <v>157</v>
      </c>
      <c r="X1220">
        <v>3.278</v>
      </c>
      <c r="Y1220" t="s">
        <v>141</v>
      </c>
    </row>
    <row r="1221" spans="22:25" x14ac:dyDescent="0.25">
      <c r="V1221">
        <v>157.01</v>
      </c>
      <c r="W1221">
        <v>158</v>
      </c>
      <c r="X1221">
        <v>3.282</v>
      </c>
      <c r="Y1221" t="s">
        <v>141</v>
      </c>
    </row>
    <row r="1222" spans="22:25" x14ac:dyDescent="0.25">
      <c r="V1222">
        <v>158.01</v>
      </c>
      <c r="W1222">
        <v>159</v>
      </c>
      <c r="X1222">
        <v>3.286</v>
      </c>
      <c r="Y1222" t="s">
        <v>141</v>
      </c>
    </row>
    <row r="1223" spans="22:25" x14ac:dyDescent="0.25">
      <c r="V1223">
        <v>159.01</v>
      </c>
      <c r="W1223">
        <v>160</v>
      </c>
      <c r="X1223">
        <v>3.29</v>
      </c>
      <c r="Y1223" t="s">
        <v>141</v>
      </c>
    </row>
    <row r="1224" spans="22:25" x14ac:dyDescent="0.25">
      <c r="V1224">
        <v>160.01</v>
      </c>
      <c r="W1224">
        <v>161</v>
      </c>
      <c r="X1224">
        <v>3.294</v>
      </c>
      <c r="Y1224" t="s">
        <v>141</v>
      </c>
    </row>
    <row r="1225" spans="22:25" x14ac:dyDescent="0.25">
      <c r="V1225">
        <v>161.01</v>
      </c>
      <c r="W1225">
        <v>162</v>
      </c>
      <c r="X1225">
        <v>3.298</v>
      </c>
      <c r="Y1225" t="s">
        <v>141</v>
      </c>
    </row>
    <row r="1226" spans="22:25" x14ac:dyDescent="0.25">
      <c r="V1226">
        <v>162.01</v>
      </c>
      <c r="W1226">
        <v>163</v>
      </c>
      <c r="X1226">
        <v>3.302</v>
      </c>
      <c r="Y1226" t="s">
        <v>141</v>
      </c>
    </row>
    <row r="1227" spans="22:25" x14ac:dyDescent="0.25">
      <c r="V1227">
        <v>163.01</v>
      </c>
      <c r="W1227">
        <v>164</v>
      </c>
      <c r="X1227">
        <v>3.306</v>
      </c>
      <c r="Y1227" t="s">
        <v>141</v>
      </c>
    </row>
    <row r="1228" spans="22:25" x14ac:dyDescent="0.25">
      <c r="V1228">
        <v>164.01</v>
      </c>
      <c r="W1228">
        <v>165</v>
      </c>
      <c r="X1228">
        <v>3.31</v>
      </c>
      <c r="Y1228" t="s">
        <v>141</v>
      </c>
    </row>
    <row r="1229" spans="22:25" x14ac:dyDescent="0.25">
      <c r="V1229">
        <v>165.01</v>
      </c>
      <c r="W1229">
        <v>166</v>
      </c>
      <c r="X1229">
        <v>3.3155000000000001</v>
      </c>
      <c r="Y1229" t="s">
        <v>141</v>
      </c>
    </row>
    <row r="1230" spans="22:25" x14ac:dyDescent="0.25">
      <c r="V1230">
        <v>166.01</v>
      </c>
      <c r="W1230">
        <v>167</v>
      </c>
      <c r="X1230">
        <v>3.3264999999999998</v>
      </c>
      <c r="Y1230" t="s">
        <v>141</v>
      </c>
    </row>
    <row r="1231" spans="22:25" x14ac:dyDescent="0.25">
      <c r="V1231">
        <v>167.01</v>
      </c>
      <c r="W1231">
        <v>168</v>
      </c>
      <c r="X1231">
        <v>3.3319999999999999</v>
      </c>
      <c r="Y1231" t="s">
        <v>141</v>
      </c>
    </row>
    <row r="1232" spans="22:25" x14ac:dyDescent="0.25">
      <c r="V1232">
        <v>168.01</v>
      </c>
      <c r="W1232">
        <v>169</v>
      </c>
      <c r="X1232">
        <v>3.3374999999999999</v>
      </c>
      <c r="Y1232" t="s">
        <v>141</v>
      </c>
    </row>
    <row r="1233" spans="22:25" x14ac:dyDescent="0.25">
      <c r="V1233">
        <v>169.01</v>
      </c>
      <c r="W1233">
        <v>170</v>
      </c>
      <c r="X1233">
        <v>3.343</v>
      </c>
      <c r="Y1233" t="s">
        <v>141</v>
      </c>
    </row>
    <row r="1234" spans="22:25" x14ac:dyDescent="0.25">
      <c r="V1234">
        <v>170.01</v>
      </c>
      <c r="W1234">
        <v>171</v>
      </c>
      <c r="X1234">
        <v>3.3485</v>
      </c>
      <c r="Y1234" t="s">
        <v>141</v>
      </c>
    </row>
    <row r="1235" spans="22:25" x14ac:dyDescent="0.25">
      <c r="V1235">
        <v>171.01</v>
      </c>
      <c r="W1235">
        <v>172</v>
      </c>
      <c r="X1235">
        <v>3.3540000000000001</v>
      </c>
      <c r="Y1235" t="s">
        <v>141</v>
      </c>
    </row>
    <row r="1236" spans="22:25" x14ac:dyDescent="0.25">
      <c r="V1236">
        <v>172.01</v>
      </c>
      <c r="W1236">
        <v>173</v>
      </c>
      <c r="X1236">
        <v>3.3595000000000002</v>
      </c>
      <c r="Y1236" t="s">
        <v>141</v>
      </c>
    </row>
    <row r="1237" spans="22:25" x14ac:dyDescent="0.25">
      <c r="V1237">
        <v>173.01</v>
      </c>
      <c r="W1237">
        <v>174</v>
      </c>
      <c r="X1237">
        <v>3.3650000000000002</v>
      </c>
      <c r="Y1237" t="s">
        <v>141</v>
      </c>
    </row>
    <row r="1238" spans="22:25" x14ac:dyDescent="0.25">
      <c r="V1238">
        <v>174.01</v>
      </c>
      <c r="W1238">
        <v>175</v>
      </c>
      <c r="X1238">
        <v>3.3704999999999998</v>
      </c>
      <c r="Y1238" t="s">
        <v>141</v>
      </c>
    </row>
    <row r="1239" spans="22:25" x14ac:dyDescent="0.25">
      <c r="V1239">
        <v>175.01</v>
      </c>
      <c r="W1239">
        <v>176</v>
      </c>
      <c r="X1239">
        <v>3.3780000000000001</v>
      </c>
      <c r="Y1239" t="s">
        <v>141</v>
      </c>
    </row>
    <row r="1240" spans="22:25" x14ac:dyDescent="0.25">
      <c r="V1240">
        <v>176.01</v>
      </c>
      <c r="W1240">
        <v>177</v>
      </c>
      <c r="X1240">
        <v>3.387</v>
      </c>
      <c r="Y1240" t="s">
        <v>141</v>
      </c>
    </row>
    <row r="1241" spans="22:25" x14ac:dyDescent="0.25">
      <c r="V1241">
        <v>177.01</v>
      </c>
      <c r="W1241">
        <v>178</v>
      </c>
      <c r="X1241">
        <v>3.3925000000000001</v>
      </c>
      <c r="Y1241" t="s">
        <v>141</v>
      </c>
    </row>
    <row r="1242" spans="22:25" x14ac:dyDescent="0.25">
      <c r="V1242">
        <v>178.01</v>
      </c>
      <c r="W1242">
        <v>179</v>
      </c>
      <c r="X1242">
        <v>3.3980000000000001</v>
      </c>
      <c r="Y1242" t="s">
        <v>141</v>
      </c>
    </row>
    <row r="1243" spans="22:25" x14ac:dyDescent="0.25">
      <c r="V1243">
        <v>179.01</v>
      </c>
      <c r="W1243">
        <v>180</v>
      </c>
      <c r="X1243">
        <v>3.4035000000000002</v>
      </c>
      <c r="Y1243" t="s">
        <v>141</v>
      </c>
    </row>
    <row r="1244" spans="22:25" x14ac:dyDescent="0.25">
      <c r="V1244">
        <v>180.01</v>
      </c>
      <c r="W1244">
        <v>181</v>
      </c>
      <c r="X1244">
        <v>3.4089999999999998</v>
      </c>
      <c r="Y1244" t="s">
        <v>141</v>
      </c>
    </row>
    <row r="1245" spans="22:25" x14ac:dyDescent="0.25">
      <c r="V1245">
        <v>181.01</v>
      </c>
      <c r="W1245">
        <v>182</v>
      </c>
      <c r="X1245">
        <v>3.4144999999999999</v>
      </c>
      <c r="Y1245" t="s">
        <v>141</v>
      </c>
    </row>
    <row r="1246" spans="22:25" x14ac:dyDescent="0.25">
      <c r="V1246">
        <v>182.01</v>
      </c>
      <c r="W1246">
        <v>183</v>
      </c>
      <c r="X1246">
        <v>3.42</v>
      </c>
      <c r="Y1246" t="s">
        <v>141</v>
      </c>
    </row>
    <row r="1247" spans="22:25" x14ac:dyDescent="0.25">
      <c r="V1247">
        <v>183.01</v>
      </c>
      <c r="W1247">
        <v>184</v>
      </c>
      <c r="X1247">
        <v>3.4255</v>
      </c>
      <c r="Y1247" t="s">
        <v>141</v>
      </c>
    </row>
    <row r="1248" spans="22:25" x14ac:dyDescent="0.25">
      <c r="V1248">
        <v>184.01</v>
      </c>
      <c r="W1248">
        <v>185</v>
      </c>
      <c r="X1248">
        <v>3.431</v>
      </c>
      <c r="Y1248" t="s">
        <v>141</v>
      </c>
    </row>
    <row r="1249" spans="22:25" x14ac:dyDescent="0.25">
      <c r="V1249">
        <v>185.01</v>
      </c>
      <c r="W1249">
        <v>186</v>
      </c>
      <c r="X1249">
        <v>3.4365000000000001</v>
      </c>
      <c r="Y1249" t="s">
        <v>141</v>
      </c>
    </row>
    <row r="1250" spans="22:25" x14ac:dyDescent="0.25">
      <c r="V1250">
        <v>186.01</v>
      </c>
      <c r="W1250">
        <v>187</v>
      </c>
      <c r="X1250">
        <v>3.444</v>
      </c>
      <c r="Y1250" t="s">
        <v>141</v>
      </c>
    </row>
    <row r="1251" spans="22:25" x14ac:dyDescent="0.25">
      <c r="V1251">
        <v>187.01</v>
      </c>
      <c r="W1251">
        <v>188</v>
      </c>
      <c r="X1251">
        <v>3.4529999999999998</v>
      </c>
      <c r="Y1251" t="s">
        <v>141</v>
      </c>
    </row>
    <row r="1252" spans="22:25" x14ac:dyDescent="0.25">
      <c r="V1252">
        <v>188.01</v>
      </c>
      <c r="W1252">
        <v>189</v>
      </c>
      <c r="X1252">
        <v>3.4584999999999999</v>
      </c>
      <c r="Y1252" t="s">
        <v>141</v>
      </c>
    </row>
    <row r="1253" spans="22:25" x14ac:dyDescent="0.25">
      <c r="V1253">
        <v>189.01</v>
      </c>
      <c r="W1253">
        <v>190</v>
      </c>
      <c r="X1253">
        <v>3.464</v>
      </c>
      <c r="Y1253" t="s">
        <v>141</v>
      </c>
    </row>
    <row r="1254" spans="22:25" x14ac:dyDescent="0.25">
      <c r="V1254">
        <v>190.01</v>
      </c>
      <c r="W1254">
        <v>191</v>
      </c>
      <c r="X1254">
        <v>3.4695</v>
      </c>
      <c r="Y1254" t="s">
        <v>141</v>
      </c>
    </row>
    <row r="1255" spans="22:25" x14ac:dyDescent="0.25">
      <c r="V1255">
        <v>191.01</v>
      </c>
      <c r="W1255">
        <v>192</v>
      </c>
      <c r="X1255">
        <v>3.4750000000000001</v>
      </c>
      <c r="Y1255" t="s">
        <v>141</v>
      </c>
    </row>
    <row r="1256" spans="22:25" x14ac:dyDescent="0.25">
      <c r="V1256">
        <v>192.01</v>
      </c>
      <c r="W1256">
        <v>193</v>
      </c>
      <c r="X1256">
        <v>3.4805000000000001</v>
      </c>
      <c r="Y1256" t="s">
        <v>141</v>
      </c>
    </row>
    <row r="1257" spans="22:25" x14ac:dyDescent="0.25">
      <c r="V1257">
        <v>193.01</v>
      </c>
      <c r="W1257">
        <v>194</v>
      </c>
      <c r="X1257">
        <v>3.4860000000000002</v>
      </c>
      <c r="Y1257" t="s">
        <v>141</v>
      </c>
    </row>
    <row r="1258" spans="22:25" x14ac:dyDescent="0.25">
      <c r="V1258">
        <v>194.01</v>
      </c>
      <c r="W1258">
        <v>195</v>
      </c>
      <c r="X1258">
        <v>3.4914999999999998</v>
      </c>
      <c r="Y1258" t="s">
        <v>141</v>
      </c>
    </row>
    <row r="1259" spans="22:25" x14ac:dyDescent="0.25">
      <c r="V1259">
        <v>195.01</v>
      </c>
      <c r="W1259">
        <v>196</v>
      </c>
      <c r="X1259">
        <v>3.4969999999999999</v>
      </c>
      <c r="Y1259" t="s">
        <v>141</v>
      </c>
    </row>
    <row r="1260" spans="22:25" x14ac:dyDescent="0.25">
      <c r="V1260">
        <v>196.01</v>
      </c>
      <c r="W1260">
        <v>197</v>
      </c>
      <c r="X1260">
        <v>3.5024999999999999</v>
      </c>
      <c r="Y1260" t="s">
        <v>141</v>
      </c>
    </row>
    <row r="1261" spans="22:25" x14ac:dyDescent="0.25">
      <c r="V1261">
        <v>197.01</v>
      </c>
      <c r="W1261">
        <v>198</v>
      </c>
      <c r="X1261">
        <v>3.5110000000000001</v>
      </c>
      <c r="Y1261" t="s">
        <v>141</v>
      </c>
    </row>
    <row r="1262" spans="22:25" x14ac:dyDescent="0.25">
      <c r="V1262">
        <v>198.01</v>
      </c>
      <c r="W1262">
        <v>199</v>
      </c>
      <c r="X1262">
        <v>3.5190000000000001</v>
      </c>
      <c r="Y1262" t="s">
        <v>141</v>
      </c>
    </row>
    <row r="1263" spans="22:25" x14ac:dyDescent="0.25">
      <c r="V1263">
        <v>199.01</v>
      </c>
      <c r="W1263">
        <v>200</v>
      </c>
      <c r="X1263">
        <v>3.5245000000000002</v>
      </c>
      <c r="Y1263" t="s">
        <v>141</v>
      </c>
    </row>
    <row r="1264" spans="22:25" x14ac:dyDescent="0.25">
      <c r="V1264">
        <v>200.01</v>
      </c>
      <c r="W1264">
        <v>201</v>
      </c>
      <c r="X1264">
        <v>3.53</v>
      </c>
      <c r="Y1264" t="s">
        <v>141</v>
      </c>
    </row>
    <row r="1265" spans="22:25" x14ac:dyDescent="0.25">
      <c r="V1265">
        <v>201.01</v>
      </c>
      <c r="W1265">
        <v>202</v>
      </c>
      <c r="X1265">
        <v>3.5354999999999999</v>
      </c>
      <c r="Y1265" t="s">
        <v>141</v>
      </c>
    </row>
    <row r="1266" spans="22:25" x14ac:dyDescent="0.25">
      <c r="V1266">
        <v>202.01</v>
      </c>
      <c r="W1266">
        <v>203</v>
      </c>
      <c r="X1266">
        <v>3.5409999999999999</v>
      </c>
      <c r="Y1266" t="s">
        <v>141</v>
      </c>
    </row>
    <row r="1267" spans="22:25" x14ac:dyDescent="0.25">
      <c r="V1267">
        <v>203.01</v>
      </c>
      <c r="W1267">
        <v>204</v>
      </c>
      <c r="X1267">
        <v>3.5465</v>
      </c>
      <c r="Y1267" t="s">
        <v>141</v>
      </c>
    </row>
    <row r="1268" spans="22:25" x14ac:dyDescent="0.25">
      <c r="V1268">
        <v>204.01</v>
      </c>
      <c r="W1268">
        <v>205</v>
      </c>
      <c r="X1268">
        <v>3.552</v>
      </c>
      <c r="Y1268" t="s">
        <v>141</v>
      </c>
    </row>
    <row r="1269" spans="22:25" x14ac:dyDescent="0.25">
      <c r="V1269">
        <v>205.01</v>
      </c>
      <c r="W1269">
        <v>206</v>
      </c>
      <c r="X1269">
        <v>3.5575000000000001</v>
      </c>
      <c r="Y1269" t="s">
        <v>141</v>
      </c>
    </row>
    <row r="1270" spans="22:25" x14ac:dyDescent="0.25">
      <c r="V1270">
        <v>206.01</v>
      </c>
      <c r="W1270">
        <v>207</v>
      </c>
      <c r="X1270">
        <v>3.5630000000000002</v>
      </c>
      <c r="Y1270" t="s">
        <v>141</v>
      </c>
    </row>
    <row r="1271" spans="22:25" x14ac:dyDescent="0.25">
      <c r="V1271">
        <v>207.01</v>
      </c>
      <c r="W1271">
        <v>208</v>
      </c>
      <c r="X1271">
        <v>3.5705</v>
      </c>
      <c r="Y1271" t="s">
        <v>141</v>
      </c>
    </row>
    <row r="1272" spans="22:25" x14ac:dyDescent="0.25">
      <c r="V1272">
        <v>208.01</v>
      </c>
      <c r="W1272">
        <v>209</v>
      </c>
      <c r="X1272">
        <v>3.5794999999999999</v>
      </c>
      <c r="Y1272" t="s">
        <v>141</v>
      </c>
    </row>
    <row r="1273" spans="22:25" x14ac:dyDescent="0.25">
      <c r="V1273">
        <v>209.01</v>
      </c>
      <c r="W1273">
        <v>210</v>
      </c>
      <c r="X1273">
        <v>3.585</v>
      </c>
      <c r="Y1273" t="s">
        <v>141</v>
      </c>
    </row>
    <row r="1274" spans="22:25" x14ac:dyDescent="0.25">
      <c r="V1274">
        <v>210.01</v>
      </c>
      <c r="W1274">
        <v>211</v>
      </c>
      <c r="X1274">
        <v>3.5905</v>
      </c>
      <c r="Y1274" t="s">
        <v>141</v>
      </c>
    </row>
    <row r="1275" spans="22:25" x14ac:dyDescent="0.25">
      <c r="V1275">
        <v>211.01</v>
      </c>
      <c r="W1275">
        <v>212</v>
      </c>
      <c r="X1275">
        <v>3.5960000000000001</v>
      </c>
      <c r="Y1275" t="s">
        <v>141</v>
      </c>
    </row>
    <row r="1276" spans="22:25" x14ac:dyDescent="0.25">
      <c r="V1276">
        <v>212.01</v>
      </c>
      <c r="W1276">
        <v>213</v>
      </c>
      <c r="X1276">
        <v>3.6015000000000001</v>
      </c>
      <c r="Y1276" t="s">
        <v>141</v>
      </c>
    </row>
    <row r="1277" spans="22:25" x14ac:dyDescent="0.25">
      <c r="V1277">
        <v>213.01</v>
      </c>
      <c r="W1277">
        <v>214</v>
      </c>
      <c r="X1277">
        <v>3.6070000000000002</v>
      </c>
      <c r="Y1277" t="s">
        <v>141</v>
      </c>
    </row>
    <row r="1278" spans="22:25" x14ac:dyDescent="0.25">
      <c r="V1278">
        <v>214.01</v>
      </c>
      <c r="W1278">
        <v>215</v>
      </c>
      <c r="X1278">
        <v>3.6124999999999998</v>
      </c>
      <c r="Y1278" t="s">
        <v>141</v>
      </c>
    </row>
    <row r="1279" spans="22:25" x14ac:dyDescent="0.25">
      <c r="V1279">
        <v>215.01</v>
      </c>
      <c r="W1279">
        <v>216</v>
      </c>
      <c r="X1279">
        <v>3.6179999999999999</v>
      </c>
      <c r="Y1279" t="s">
        <v>141</v>
      </c>
    </row>
    <row r="1280" spans="22:25" x14ac:dyDescent="0.25">
      <c r="V1280">
        <v>216.01</v>
      </c>
      <c r="W1280">
        <v>217</v>
      </c>
      <c r="X1280">
        <v>3.6234999999999999</v>
      </c>
      <c r="Y1280" t="s">
        <v>141</v>
      </c>
    </row>
    <row r="1281" spans="22:25" x14ac:dyDescent="0.25">
      <c r="V1281">
        <v>217.01</v>
      </c>
      <c r="W1281">
        <v>218</v>
      </c>
      <c r="X1281">
        <v>3.629</v>
      </c>
      <c r="Y1281" t="s">
        <v>141</v>
      </c>
    </row>
    <row r="1282" spans="22:25" x14ac:dyDescent="0.25">
      <c r="V1282">
        <v>218.01</v>
      </c>
      <c r="W1282">
        <v>219</v>
      </c>
      <c r="X1282">
        <v>3.6364999999999998</v>
      </c>
      <c r="Y1282" t="s">
        <v>141</v>
      </c>
    </row>
    <row r="1283" spans="22:25" x14ac:dyDescent="0.25">
      <c r="V1283">
        <v>219.01</v>
      </c>
      <c r="W1283">
        <v>220</v>
      </c>
      <c r="X1283">
        <v>3.645</v>
      </c>
      <c r="Y1283" t="s">
        <v>141</v>
      </c>
    </row>
    <row r="1284" spans="22:25" x14ac:dyDescent="0.25">
      <c r="V1284">
        <v>220.01</v>
      </c>
      <c r="W1284">
        <v>221</v>
      </c>
      <c r="X1284">
        <v>3.65</v>
      </c>
      <c r="Y1284" t="s">
        <v>141</v>
      </c>
    </row>
    <row r="1285" spans="22:25" x14ac:dyDescent="0.25">
      <c r="V1285">
        <v>221.01</v>
      </c>
      <c r="W1285">
        <v>222</v>
      </c>
      <c r="X1285">
        <v>3.6549999999999998</v>
      </c>
      <c r="Y1285" t="s">
        <v>141</v>
      </c>
    </row>
    <row r="1286" spans="22:25" x14ac:dyDescent="0.25">
      <c r="V1286">
        <v>222.01</v>
      </c>
      <c r="W1286">
        <v>223</v>
      </c>
      <c r="X1286">
        <v>3.66</v>
      </c>
      <c r="Y1286" t="s">
        <v>141</v>
      </c>
    </row>
    <row r="1287" spans="22:25" x14ac:dyDescent="0.25">
      <c r="V1287">
        <v>223.01</v>
      </c>
      <c r="W1287">
        <v>224</v>
      </c>
      <c r="X1287">
        <v>3.665</v>
      </c>
      <c r="Y1287" t="s">
        <v>141</v>
      </c>
    </row>
    <row r="1288" spans="22:25" x14ac:dyDescent="0.25">
      <c r="V1288">
        <v>224.01</v>
      </c>
      <c r="W1288">
        <v>225</v>
      </c>
      <c r="X1288">
        <v>3.67</v>
      </c>
      <c r="Y1288" t="s">
        <v>141</v>
      </c>
    </row>
    <row r="1289" spans="22:25" x14ac:dyDescent="0.25">
      <c r="V1289">
        <v>225.01</v>
      </c>
      <c r="W1289">
        <v>226</v>
      </c>
      <c r="X1289">
        <v>3.6749999999999998</v>
      </c>
      <c r="Y1289" t="s">
        <v>141</v>
      </c>
    </row>
    <row r="1290" spans="22:25" x14ac:dyDescent="0.25">
      <c r="V1290">
        <v>226.01</v>
      </c>
      <c r="W1290">
        <v>227</v>
      </c>
      <c r="X1290">
        <v>3.68</v>
      </c>
      <c r="Y1290" t="s">
        <v>141</v>
      </c>
    </row>
    <row r="1291" spans="22:25" x14ac:dyDescent="0.25">
      <c r="V1291">
        <v>227.01</v>
      </c>
      <c r="W1291">
        <v>228</v>
      </c>
      <c r="X1291">
        <v>3.6850000000000001</v>
      </c>
      <c r="Y1291" t="s">
        <v>141</v>
      </c>
    </row>
    <row r="1292" spans="22:25" x14ac:dyDescent="0.25">
      <c r="V1292">
        <v>228.01</v>
      </c>
      <c r="W1292">
        <v>229</v>
      </c>
      <c r="X1292">
        <v>3.69</v>
      </c>
      <c r="Y1292" t="s">
        <v>141</v>
      </c>
    </row>
    <row r="1293" spans="22:25" x14ac:dyDescent="0.25">
      <c r="V1293">
        <v>229.01</v>
      </c>
      <c r="W1293">
        <v>230</v>
      </c>
      <c r="X1293">
        <v>3.6949999999999998</v>
      </c>
      <c r="Y1293" t="s">
        <v>141</v>
      </c>
    </row>
    <row r="1294" spans="22:25" x14ac:dyDescent="0.25">
      <c r="V1294">
        <v>230.01</v>
      </c>
      <c r="W1294">
        <v>231</v>
      </c>
      <c r="X1294">
        <v>3.7050000000000001</v>
      </c>
      <c r="Y1294" t="s">
        <v>141</v>
      </c>
    </row>
    <row r="1295" spans="22:25" x14ac:dyDescent="0.25">
      <c r="V1295">
        <v>231.01</v>
      </c>
      <c r="W1295">
        <v>232</v>
      </c>
      <c r="X1295">
        <v>3.71</v>
      </c>
      <c r="Y1295" t="s">
        <v>141</v>
      </c>
    </row>
    <row r="1296" spans="22:25" x14ac:dyDescent="0.25">
      <c r="V1296">
        <v>232.01</v>
      </c>
      <c r="W1296">
        <v>233</v>
      </c>
      <c r="X1296">
        <v>3.7149999999999999</v>
      </c>
      <c r="Y1296" t="s">
        <v>141</v>
      </c>
    </row>
    <row r="1297" spans="22:25" x14ac:dyDescent="0.25">
      <c r="V1297">
        <v>233.01</v>
      </c>
      <c r="W1297">
        <v>234</v>
      </c>
      <c r="X1297">
        <v>3.72</v>
      </c>
      <c r="Y1297" t="s">
        <v>141</v>
      </c>
    </row>
    <row r="1298" spans="22:25" x14ac:dyDescent="0.25">
      <c r="V1298">
        <v>234.01</v>
      </c>
      <c r="W1298">
        <v>235</v>
      </c>
      <c r="X1298">
        <v>3.7250000000000001</v>
      </c>
      <c r="Y1298" t="s">
        <v>141</v>
      </c>
    </row>
    <row r="1299" spans="22:25" x14ac:dyDescent="0.25">
      <c r="V1299">
        <v>235.01</v>
      </c>
      <c r="W1299">
        <v>236</v>
      </c>
      <c r="X1299">
        <v>3.73</v>
      </c>
      <c r="Y1299" t="s">
        <v>141</v>
      </c>
    </row>
    <row r="1300" spans="22:25" x14ac:dyDescent="0.25">
      <c r="V1300">
        <v>236.01</v>
      </c>
      <c r="W1300">
        <v>237</v>
      </c>
      <c r="X1300">
        <v>3.7349999999999999</v>
      </c>
      <c r="Y1300" t="s">
        <v>141</v>
      </c>
    </row>
    <row r="1301" spans="22:25" x14ac:dyDescent="0.25">
      <c r="V1301">
        <v>237.01</v>
      </c>
      <c r="W1301">
        <v>238</v>
      </c>
      <c r="X1301">
        <v>3.74</v>
      </c>
      <c r="Y1301" t="s">
        <v>141</v>
      </c>
    </row>
    <row r="1302" spans="22:25" x14ac:dyDescent="0.25">
      <c r="V1302">
        <v>238.01</v>
      </c>
      <c r="W1302">
        <v>239</v>
      </c>
      <c r="X1302">
        <v>3.7444999999999999</v>
      </c>
      <c r="Y1302" t="s">
        <v>141</v>
      </c>
    </row>
    <row r="1303" spans="22:25" x14ac:dyDescent="0.25">
      <c r="V1303">
        <v>239.01</v>
      </c>
      <c r="W1303">
        <v>240</v>
      </c>
      <c r="X1303">
        <v>3.75</v>
      </c>
      <c r="Y1303" t="s">
        <v>141</v>
      </c>
    </row>
    <row r="1304" spans="22:25" x14ac:dyDescent="0.25">
      <c r="V1304">
        <v>240.01</v>
      </c>
      <c r="W1304">
        <v>241</v>
      </c>
      <c r="X1304">
        <v>3.758</v>
      </c>
      <c r="Y1304" t="s">
        <v>141</v>
      </c>
    </row>
    <row r="1305" spans="22:25" x14ac:dyDescent="0.25">
      <c r="V1305">
        <v>241.01</v>
      </c>
      <c r="W1305">
        <v>242</v>
      </c>
      <c r="X1305">
        <v>3.7625000000000002</v>
      </c>
      <c r="Y1305" t="s">
        <v>141</v>
      </c>
    </row>
    <row r="1306" spans="22:25" x14ac:dyDescent="0.25">
      <c r="V1306">
        <v>242.01</v>
      </c>
      <c r="W1306">
        <v>243</v>
      </c>
      <c r="X1306">
        <v>3.7669999999999999</v>
      </c>
      <c r="Y1306" t="s">
        <v>141</v>
      </c>
    </row>
    <row r="1307" spans="22:25" x14ac:dyDescent="0.25">
      <c r="V1307">
        <v>243.01</v>
      </c>
      <c r="W1307">
        <v>244</v>
      </c>
      <c r="X1307">
        <v>3.7715000000000001</v>
      </c>
      <c r="Y1307" t="s">
        <v>141</v>
      </c>
    </row>
    <row r="1308" spans="22:25" x14ac:dyDescent="0.25">
      <c r="V1308">
        <v>244.01</v>
      </c>
      <c r="W1308">
        <v>245</v>
      </c>
      <c r="X1308">
        <v>3.7759999999999998</v>
      </c>
      <c r="Y1308" t="s">
        <v>141</v>
      </c>
    </row>
    <row r="1309" spans="22:25" x14ac:dyDescent="0.25">
      <c r="V1309">
        <v>245.01</v>
      </c>
      <c r="W1309">
        <v>246</v>
      </c>
      <c r="X1309">
        <v>3.7805</v>
      </c>
      <c r="Y1309" t="s">
        <v>141</v>
      </c>
    </row>
    <row r="1310" spans="22:25" x14ac:dyDescent="0.25">
      <c r="V1310">
        <v>246.01</v>
      </c>
      <c r="W1310">
        <v>247</v>
      </c>
      <c r="X1310">
        <v>3.7850000000000001</v>
      </c>
      <c r="Y1310" t="s">
        <v>141</v>
      </c>
    </row>
    <row r="1311" spans="22:25" x14ac:dyDescent="0.25">
      <c r="V1311">
        <v>247.01</v>
      </c>
      <c r="W1311">
        <v>248</v>
      </c>
      <c r="X1311">
        <v>3.7894999999999999</v>
      </c>
      <c r="Y1311" t="s">
        <v>141</v>
      </c>
    </row>
    <row r="1312" spans="22:25" x14ac:dyDescent="0.25">
      <c r="V1312">
        <v>248.01</v>
      </c>
      <c r="W1312">
        <v>249</v>
      </c>
      <c r="X1312">
        <v>3.794</v>
      </c>
      <c r="Y1312" t="s">
        <v>141</v>
      </c>
    </row>
    <row r="1313" spans="22:25" x14ac:dyDescent="0.25">
      <c r="V1313">
        <v>249.01</v>
      </c>
      <c r="W1313">
        <v>250</v>
      </c>
      <c r="X1313">
        <v>3.7985000000000002</v>
      </c>
      <c r="Y1313" t="s">
        <v>141</v>
      </c>
    </row>
    <row r="1314" spans="22:25" x14ac:dyDescent="0.25">
      <c r="V1314">
        <v>250.01</v>
      </c>
      <c r="W1314">
        <v>251</v>
      </c>
      <c r="X1314">
        <v>3.8050000000000002</v>
      </c>
      <c r="Y1314" t="s">
        <v>141</v>
      </c>
    </row>
    <row r="1315" spans="22:25" x14ac:dyDescent="0.25">
      <c r="V1315">
        <v>251.01</v>
      </c>
      <c r="W1315">
        <v>252</v>
      </c>
      <c r="X1315">
        <v>3.8119999999999998</v>
      </c>
      <c r="Y1315" t="s">
        <v>141</v>
      </c>
    </row>
    <row r="1316" spans="22:25" x14ac:dyDescent="0.25">
      <c r="V1316">
        <v>252.01</v>
      </c>
      <c r="W1316">
        <v>253</v>
      </c>
      <c r="X1316">
        <v>3.8165</v>
      </c>
      <c r="Y1316" t="s">
        <v>141</v>
      </c>
    </row>
    <row r="1317" spans="22:25" x14ac:dyDescent="0.25">
      <c r="V1317">
        <v>253.01</v>
      </c>
      <c r="W1317">
        <v>254</v>
      </c>
      <c r="X1317">
        <v>3.8210000000000002</v>
      </c>
      <c r="Y1317" t="s">
        <v>141</v>
      </c>
    </row>
    <row r="1318" spans="22:25" x14ac:dyDescent="0.25">
      <c r="V1318">
        <v>254.01</v>
      </c>
      <c r="W1318">
        <v>255</v>
      </c>
      <c r="X1318">
        <v>3.8254999999999999</v>
      </c>
      <c r="Y1318" t="s">
        <v>141</v>
      </c>
    </row>
    <row r="1319" spans="22:25" x14ac:dyDescent="0.25">
      <c r="V1319">
        <v>255.01</v>
      </c>
      <c r="W1319">
        <v>256</v>
      </c>
      <c r="X1319">
        <v>3.83</v>
      </c>
      <c r="Y1319" t="s">
        <v>141</v>
      </c>
    </row>
    <row r="1320" spans="22:25" x14ac:dyDescent="0.25">
      <c r="V1320">
        <v>256.01</v>
      </c>
      <c r="W1320">
        <v>257</v>
      </c>
      <c r="X1320">
        <v>3.8334999999999999</v>
      </c>
      <c r="Y1320" t="s">
        <v>141</v>
      </c>
    </row>
    <row r="1321" spans="22:25" x14ac:dyDescent="0.25">
      <c r="V1321">
        <v>257.01</v>
      </c>
      <c r="W1321">
        <v>258</v>
      </c>
      <c r="X1321">
        <v>3.8370000000000002</v>
      </c>
      <c r="Y1321" t="s">
        <v>141</v>
      </c>
    </row>
    <row r="1322" spans="22:25" x14ac:dyDescent="0.25">
      <c r="V1322">
        <v>258.01</v>
      </c>
      <c r="W1322">
        <v>259</v>
      </c>
      <c r="X1322">
        <v>3.8405</v>
      </c>
      <c r="Y1322" t="s">
        <v>141</v>
      </c>
    </row>
    <row r="1323" spans="22:25" x14ac:dyDescent="0.25">
      <c r="V1323">
        <v>259.01</v>
      </c>
      <c r="W1323">
        <v>260</v>
      </c>
      <c r="X1323">
        <v>3.8439999999999999</v>
      </c>
      <c r="Y1323" t="s">
        <v>141</v>
      </c>
    </row>
    <row r="1324" spans="22:25" x14ac:dyDescent="0.25">
      <c r="V1324">
        <v>260.01</v>
      </c>
      <c r="W1324">
        <v>261</v>
      </c>
      <c r="X1324">
        <v>3.8475000000000001</v>
      </c>
      <c r="Y1324" t="s">
        <v>141</v>
      </c>
    </row>
    <row r="1325" spans="22:25" x14ac:dyDescent="0.25">
      <c r="V1325">
        <v>261.01</v>
      </c>
      <c r="W1325">
        <v>262</v>
      </c>
      <c r="X1325">
        <v>3.8525</v>
      </c>
      <c r="Y1325" t="s">
        <v>141</v>
      </c>
    </row>
    <row r="1326" spans="22:25" x14ac:dyDescent="0.25">
      <c r="V1326">
        <v>262.01</v>
      </c>
      <c r="W1326">
        <v>263</v>
      </c>
      <c r="X1326">
        <v>3.8580000000000001</v>
      </c>
      <c r="Y1326" t="s">
        <v>141</v>
      </c>
    </row>
    <row r="1327" spans="22:25" x14ac:dyDescent="0.25">
      <c r="V1327">
        <v>263.01</v>
      </c>
      <c r="W1327">
        <v>264</v>
      </c>
      <c r="X1327">
        <v>3.8614999999999999</v>
      </c>
      <c r="Y1327" t="s">
        <v>141</v>
      </c>
    </row>
    <row r="1328" spans="22:25" x14ac:dyDescent="0.25">
      <c r="V1328">
        <v>264.01</v>
      </c>
      <c r="W1328">
        <v>265</v>
      </c>
      <c r="X1328">
        <v>3.8650000000000002</v>
      </c>
      <c r="Y1328" t="s">
        <v>141</v>
      </c>
    </row>
    <row r="1329" spans="22:25" x14ac:dyDescent="0.25">
      <c r="V1329">
        <v>265.01</v>
      </c>
      <c r="W1329">
        <v>266</v>
      </c>
      <c r="X1329">
        <v>3.8685</v>
      </c>
      <c r="Y1329" t="s">
        <v>141</v>
      </c>
    </row>
    <row r="1330" spans="22:25" x14ac:dyDescent="0.25">
      <c r="V1330">
        <v>266.01</v>
      </c>
      <c r="W1330">
        <v>267</v>
      </c>
      <c r="X1330">
        <v>3.8719999999999999</v>
      </c>
      <c r="Y1330" t="s">
        <v>141</v>
      </c>
    </row>
    <row r="1331" spans="22:25" x14ac:dyDescent="0.25">
      <c r="V1331">
        <v>267.01</v>
      </c>
      <c r="W1331">
        <v>268</v>
      </c>
      <c r="X1331">
        <v>3.8755000000000002</v>
      </c>
      <c r="Y1331" t="s">
        <v>141</v>
      </c>
    </row>
    <row r="1332" spans="22:25" x14ac:dyDescent="0.25">
      <c r="V1332">
        <v>268.01</v>
      </c>
      <c r="W1332">
        <v>269</v>
      </c>
      <c r="X1332">
        <v>3.879</v>
      </c>
      <c r="Y1332" t="s">
        <v>141</v>
      </c>
    </row>
    <row r="1333" spans="22:25" x14ac:dyDescent="0.25">
      <c r="V1333">
        <v>269.01</v>
      </c>
      <c r="W1333">
        <v>270</v>
      </c>
      <c r="X1333">
        <v>3.8824999999999998</v>
      </c>
      <c r="Y1333" t="s">
        <v>141</v>
      </c>
    </row>
    <row r="1334" spans="22:25" x14ac:dyDescent="0.25">
      <c r="V1334">
        <v>270.01</v>
      </c>
      <c r="W1334">
        <v>271</v>
      </c>
      <c r="X1334">
        <v>3.8860000000000001</v>
      </c>
      <c r="Y1334" t="s">
        <v>141</v>
      </c>
    </row>
    <row r="1335" spans="22:25" x14ac:dyDescent="0.25">
      <c r="V1335">
        <v>271.01</v>
      </c>
      <c r="W1335">
        <v>272</v>
      </c>
      <c r="X1335">
        <v>3.891</v>
      </c>
      <c r="Y1335" t="s">
        <v>141</v>
      </c>
    </row>
    <row r="1336" spans="22:25" x14ac:dyDescent="0.25">
      <c r="V1336">
        <v>272.01</v>
      </c>
      <c r="W1336">
        <v>273</v>
      </c>
      <c r="X1336">
        <v>3.8965000000000001</v>
      </c>
      <c r="Y1336" t="s">
        <v>141</v>
      </c>
    </row>
    <row r="1337" spans="22:25" x14ac:dyDescent="0.25">
      <c r="V1337">
        <v>273.01</v>
      </c>
      <c r="W1337">
        <v>274</v>
      </c>
      <c r="X1337">
        <v>3.9</v>
      </c>
      <c r="Y1337" t="s">
        <v>141</v>
      </c>
    </row>
    <row r="1338" spans="22:25" x14ac:dyDescent="0.25">
      <c r="V1338">
        <v>274.01</v>
      </c>
      <c r="W1338">
        <v>275</v>
      </c>
      <c r="X1338">
        <v>3.9024999999999999</v>
      </c>
      <c r="Y1338" t="s">
        <v>141</v>
      </c>
    </row>
    <row r="1339" spans="22:25" x14ac:dyDescent="0.25">
      <c r="V1339">
        <v>275.01</v>
      </c>
      <c r="W1339">
        <v>276</v>
      </c>
      <c r="X1339">
        <v>3.9049999999999998</v>
      </c>
      <c r="Y1339" t="s">
        <v>141</v>
      </c>
    </row>
    <row r="1340" spans="22:25" x14ac:dyDescent="0.25">
      <c r="V1340">
        <v>276.01</v>
      </c>
      <c r="W1340">
        <v>277</v>
      </c>
      <c r="X1340">
        <v>3.9075000000000002</v>
      </c>
      <c r="Y1340" t="s">
        <v>141</v>
      </c>
    </row>
    <row r="1341" spans="22:25" x14ac:dyDescent="0.25">
      <c r="V1341">
        <v>277.01</v>
      </c>
      <c r="W1341">
        <v>278</v>
      </c>
      <c r="X1341">
        <v>3.91</v>
      </c>
      <c r="Y1341" t="s">
        <v>141</v>
      </c>
    </row>
    <row r="1342" spans="22:25" x14ac:dyDescent="0.25">
      <c r="V1342">
        <v>278.01</v>
      </c>
      <c r="W1342">
        <v>279</v>
      </c>
      <c r="X1342">
        <v>3.9125000000000001</v>
      </c>
      <c r="Y1342" t="s">
        <v>141</v>
      </c>
    </row>
    <row r="1343" spans="22:25" x14ac:dyDescent="0.25">
      <c r="V1343">
        <v>279.01</v>
      </c>
      <c r="W1343">
        <v>280</v>
      </c>
      <c r="X1343">
        <v>3.915</v>
      </c>
      <c r="Y1343" t="s">
        <v>141</v>
      </c>
    </row>
    <row r="1344" spans="22:25" x14ac:dyDescent="0.25">
      <c r="V1344">
        <v>280.01</v>
      </c>
      <c r="W1344">
        <v>281</v>
      </c>
      <c r="X1344">
        <v>3.9175</v>
      </c>
      <c r="Y1344" t="s">
        <v>141</v>
      </c>
    </row>
    <row r="1345" spans="22:25" x14ac:dyDescent="0.25">
      <c r="V1345">
        <v>281.01</v>
      </c>
      <c r="W1345">
        <v>282</v>
      </c>
      <c r="X1345">
        <v>3.92</v>
      </c>
      <c r="Y1345" t="s">
        <v>141</v>
      </c>
    </row>
    <row r="1346" spans="22:25" x14ac:dyDescent="0.25">
      <c r="V1346">
        <v>282.01</v>
      </c>
      <c r="W1346">
        <v>283</v>
      </c>
      <c r="X1346">
        <v>3.9245000000000001</v>
      </c>
      <c r="Y1346" t="s">
        <v>141</v>
      </c>
    </row>
    <row r="1347" spans="22:25" x14ac:dyDescent="0.25">
      <c r="V1347">
        <v>283.01</v>
      </c>
      <c r="W1347">
        <v>284</v>
      </c>
      <c r="X1347">
        <v>3.9275000000000002</v>
      </c>
      <c r="Y1347" t="s">
        <v>141</v>
      </c>
    </row>
    <row r="1348" spans="22:25" x14ac:dyDescent="0.25">
      <c r="V1348">
        <v>284.01</v>
      </c>
      <c r="W1348">
        <v>285</v>
      </c>
      <c r="X1348">
        <v>3.93</v>
      </c>
      <c r="Y1348" t="s">
        <v>141</v>
      </c>
    </row>
    <row r="1349" spans="22:25" x14ac:dyDescent="0.25">
      <c r="V1349">
        <v>285.01</v>
      </c>
      <c r="W1349">
        <v>286</v>
      </c>
      <c r="X1349">
        <v>3.9325000000000001</v>
      </c>
      <c r="Y1349" t="s">
        <v>141</v>
      </c>
    </row>
    <row r="1350" spans="22:25" x14ac:dyDescent="0.25">
      <c r="V1350">
        <v>286.01</v>
      </c>
      <c r="W1350">
        <v>287</v>
      </c>
      <c r="X1350">
        <v>3.9350000000000001</v>
      </c>
      <c r="Y1350" t="s">
        <v>141</v>
      </c>
    </row>
    <row r="1351" spans="22:25" x14ac:dyDescent="0.25">
      <c r="V1351">
        <v>287.01</v>
      </c>
      <c r="W1351">
        <v>288</v>
      </c>
      <c r="X1351">
        <v>3.9375</v>
      </c>
      <c r="Y1351" t="s">
        <v>141</v>
      </c>
    </row>
    <row r="1352" spans="22:25" x14ac:dyDescent="0.25">
      <c r="V1352">
        <v>288.01</v>
      </c>
      <c r="W1352">
        <v>289</v>
      </c>
      <c r="X1352">
        <v>3.94</v>
      </c>
      <c r="Y1352" t="s">
        <v>141</v>
      </c>
    </row>
    <row r="1353" spans="22:25" x14ac:dyDescent="0.25">
      <c r="V1353">
        <v>289.01</v>
      </c>
      <c r="W1353">
        <v>290</v>
      </c>
      <c r="X1353">
        <v>3.9424999999999999</v>
      </c>
      <c r="Y1353" t="s">
        <v>141</v>
      </c>
    </row>
    <row r="1354" spans="22:25" x14ac:dyDescent="0.25">
      <c r="V1354">
        <v>290.01</v>
      </c>
      <c r="W1354">
        <v>291</v>
      </c>
      <c r="X1354">
        <v>3.9449999999999998</v>
      </c>
      <c r="Y1354" t="s">
        <v>141</v>
      </c>
    </row>
    <row r="1355" spans="22:25" x14ac:dyDescent="0.25">
      <c r="V1355">
        <v>291.01</v>
      </c>
      <c r="W1355">
        <v>292</v>
      </c>
      <c r="X1355">
        <v>3.9474999999999998</v>
      </c>
      <c r="Y1355" t="s">
        <v>141</v>
      </c>
    </row>
    <row r="1356" spans="22:25" x14ac:dyDescent="0.25">
      <c r="V1356">
        <v>292.01</v>
      </c>
      <c r="W1356">
        <v>293</v>
      </c>
      <c r="X1356">
        <v>3.95</v>
      </c>
      <c r="Y1356" t="s">
        <v>141</v>
      </c>
    </row>
    <row r="1357" spans="22:25" x14ac:dyDescent="0.25">
      <c r="V1357">
        <v>293.01</v>
      </c>
      <c r="W1357">
        <v>294</v>
      </c>
      <c r="X1357">
        <v>3.9550000000000001</v>
      </c>
      <c r="Y1357" t="s">
        <v>141</v>
      </c>
    </row>
    <row r="1358" spans="22:25" x14ac:dyDescent="0.25">
      <c r="V1358">
        <v>294.01</v>
      </c>
      <c r="W1358">
        <v>295</v>
      </c>
      <c r="X1358">
        <v>3.9605000000000001</v>
      </c>
      <c r="Y1358" t="s">
        <v>141</v>
      </c>
    </row>
    <row r="1359" spans="22:25" x14ac:dyDescent="0.25">
      <c r="V1359">
        <v>295.01</v>
      </c>
      <c r="W1359">
        <v>296</v>
      </c>
      <c r="X1359">
        <v>3.964</v>
      </c>
      <c r="Y1359" t="s">
        <v>141</v>
      </c>
    </row>
    <row r="1360" spans="22:25" x14ac:dyDescent="0.25">
      <c r="V1360">
        <v>296.01</v>
      </c>
      <c r="W1360">
        <v>297</v>
      </c>
      <c r="X1360">
        <v>3.9674999999999998</v>
      </c>
      <c r="Y1360" t="s">
        <v>141</v>
      </c>
    </row>
    <row r="1361" spans="22:25" x14ac:dyDescent="0.25">
      <c r="V1361">
        <v>297.01</v>
      </c>
      <c r="W1361">
        <v>298</v>
      </c>
      <c r="X1361">
        <v>3.9710000000000001</v>
      </c>
      <c r="Y1361" t="s">
        <v>141</v>
      </c>
    </row>
    <row r="1362" spans="22:25" x14ac:dyDescent="0.25">
      <c r="V1362">
        <v>298.01</v>
      </c>
      <c r="W1362">
        <v>299</v>
      </c>
      <c r="X1362">
        <v>3.9744999999999999</v>
      </c>
      <c r="Y1362" t="s">
        <v>141</v>
      </c>
    </row>
    <row r="1363" spans="22:25" x14ac:dyDescent="0.25">
      <c r="V1363">
        <v>299.01</v>
      </c>
      <c r="W1363">
        <v>300</v>
      </c>
      <c r="X1363">
        <v>3.9780000000000002</v>
      </c>
      <c r="Y1363" t="s">
        <v>141</v>
      </c>
    </row>
    <row r="1364" spans="22:25" x14ac:dyDescent="0.25">
      <c r="V1364">
        <v>300.01</v>
      </c>
      <c r="W1364">
        <v>301</v>
      </c>
      <c r="X1364">
        <v>3.9815</v>
      </c>
      <c r="Y1364" t="s">
        <v>141</v>
      </c>
    </row>
    <row r="1365" spans="22:25" x14ac:dyDescent="0.25">
      <c r="V1365">
        <v>301.01</v>
      </c>
      <c r="W1365">
        <v>302</v>
      </c>
      <c r="X1365">
        <v>3.9849999999999999</v>
      </c>
      <c r="Y1365" t="s">
        <v>141</v>
      </c>
    </row>
    <row r="1366" spans="22:25" x14ac:dyDescent="0.25">
      <c r="V1366">
        <v>302.01</v>
      </c>
      <c r="W1366">
        <v>303</v>
      </c>
      <c r="X1366">
        <v>3.9885000000000002</v>
      </c>
      <c r="Y1366" t="s">
        <v>141</v>
      </c>
    </row>
    <row r="1367" spans="22:25" x14ac:dyDescent="0.25">
      <c r="V1367">
        <v>303.01</v>
      </c>
      <c r="W1367">
        <v>304</v>
      </c>
      <c r="X1367">
        <v>3.9935</v>
      </c>
      <c r="Y1367" t="s">
        <v>141</v>
      </c>
    </row>
    <row r="1368" spans="22:25" x14ac:dyDescent="0.25">
      <c r="V1368">
        <v>304.01</v>
      </c>
      <c r="W1368">
        <v>305</v>
      </c>
      <c r="X1368">
        <v>3.9990000000000001</v>
      </c>
      <c r="Y1368" t="s">
        <v>141</v>
      </c>
    </row>
    <row r="1369" spans="22:25" x14ac:dyDescent="0.25">
      <c r="V1369">
        <v>305.01</v>
      </c>
      <c r="W1369">
        <v>306</v>
      </c>
      <c r="X1369">
        <v>4.0025000000000004</v>
      </c>
      <c r="Y1369" t="s">
        <v>141</v>
      </c>
    </row>
    <row r="1370" spans="22:25" x14ac:dyDescent="0.25">
      <c r="V1370">
        <v>306.01</v>
      </c>
      <c r="W1370">
        <v>307</v>
      </c>
      <c r="X1370">
        <v>4.0060000000000002</v>
      </c>
      <c r="Y1370" t="s">
        <v>141</v>
      </c>
    </row>
    <row r="1371" spans="22:25" x14ac:dyDescent="0.25">
      <c r="V1371">
        <v>307.01</v>
      </c>
      <c r="W1371">
        <v>308</v>
      </c>
      <c r="X1371">
        <v>4.0095000000000001</v>
      </c>
      <c r="Y1371" t="s">
        <v>141</v>
      </c>
    </row>
    <row r="1372" spans="22:25" x14ac:dyDescent="0.25">
      <c r="V1372">
        <v>308.01</v>
      </c>
      <c r="W1372">
        <v>309</v>
      </c>
      <c r="X1372">
        <v>4.0129999999999999</v>
      </c>
      <c r="Y1372" t="s">
        <v>141</v>
      </c>
    </row>
    <row r="1373" spans="22:25" x14ac:dyDescent="0.25">
      <c r="V1373">
        <v>309.01</v>
      </c>
      <c r="W1373">
        <v>310</v>
      </c>
      <c r="X1373">
        <v>4.0164999999999997</v>
      </c>
      <c r="Y1373" t="s">
        <v>141</v>
      </c>
    </row>
    <row r="1374" spans="22:25" x14ac:dyDescent="0.25">
      <c r="V1374">
        <v>310.01</v>
      </c>
      <c r="W1374">
        <v>311</v>
      </c>
      <c r="X1374">
        <v>4.0199999999999996</v>
      </c>
      <c r="Y1374" t="s">
        <v>141</v>
      </c>
    </row>
    <row r="1375" spans="22:25" x14ac:dyDescent="0.25">
      <c r="V1375">
        <v>311.01</v>
      </c>
      <c r="W1375">
        <v>312</v>
      </c>
      <c r="X1375">
        <v>4.0244999999999997</v>
      </c>
      <c r="Y1375" t="s">
        <v>141</v>
      </c>
    </row>
    <row r="1376" spans="22:25" x14ac:dyDescent="0.25">
      <c r="V1376">
        <v>312.01</v>
      </c>
      <c r="W1376">
        <v>313</v>
      </c>
      <c r="X1376">
        <v>4.0289999999999999</v>
      </c>
      <c r="Y1376" t="s">
        <v>141</v>
      </c>
    </row>
    <row r="1377" spans="22:25" x14ac:dyDescent="0.25">
      <c r="V1377">
        <v>313.01</v>
      </c>
      <c r="W1377">
        <v>314</v>
      </c>
      <c r="X1377">
        <v>4.0335000000000001</v>
      </c>
      <c r="Y1377" t="s">
        <v>141</v>
      </c>
    </row>
    <row r="1378" spans="22:25" x14ac:dyDescent="0.25">
      <c r="V1378">
        <v>314.01</v>
      </c>
      <c r="W1378">
        <v>315</v>
      </c>
      <c r="X1378">
        <v>4.04</v>
      </c>
      <c r="Y1378" t="s">
        <v>141</v>
      </c>
    </row>
    <row r="1379" spans="22:25" x14ac:dyDescent="0.25">
      <c r="V1379">
        <v>315.01</v>
      </c>
      <c r="W1379">
        <v>316</v>
      </c>
      <c r="X1379">
        <v>4.0469999999999997</v>
      </c>
      <c r="Y1379" t="s">
        <v>141</v>
      </c>
    </row>
    <row r="1380" spans="22:25" x14ac:dyDescent="0.25">
      <c r="V1380">
        <v>316.01</v>
      </c>
      <c r="W1380">
        <v>317</v>
      </c>
      <c r="X1380">
        <v>4.0514999999999999</v>
      </c>
      <c r="Y1380" t="s">
        <v>141</v>
      </c>
    </row>
    <row r="1381" spans="22:25" x14ac:dyDescent="0.25">
      <c r="V1381">
        <v>317.01</v>
      </c>
      <c r="W1381">
        <v>318</v>
      </c>
      <c r="X1381">
        <v>4.056</v>
      </c>
      <c r="Y1381" t="s">
        <v>141</v>
      </c>
    </row>
    <row r="1382" spans="22:25" x14ac:dyDescent="0.25">
      <c r="V1382">
        <v>318.01</v>
      </c>
      <c r="W1382">
        <v>319</v>
      </c>
      <c r="X1382">
        <v>4.0605000000000002</v>
      </c>
      <c r="Y1382" t="s">
        <v>141</v>
      </c>
    </row>
    <row r="1383" spans="22:25" x14ac:dyDescent="0.25">
      <c r="V1383">
        <v>319.01</v>
      </c>
      <c r="W1383">
        <v>320</v>
      </c>
      <c r="X1383">
        <v>4.0650000000000004</v>
      </c>
      <c r="Y1383" t="s">
        <v>141</v>
      </c>
    </row>
    <row r="1384" spans="22:25" x14ac:dyDescent="0.25">
      <c r="V1384">
        <v>320.01</v>
      </c>
      <c r="W1384">
        <v>321</v>
      </c>
      <c r="X1384">
        <v>4.0694999999999997</v>
      </c>
      <c r="Y1384" t="s">
        <v>141</v>
      </c>
    </row>
    <row r="1385" spans="22:25" x14ac:dyDescent="0.25">
      <c r="V1385">
        <v>321.01</v>
      </c>
      <c r="W1385">
        <v>322</v>
      </c>
      <c r="X1385">
        <v>4.0739999999999998</v>
      </c>
      <c r="Y1385" t="s">
        <v>141</v>
      </c>
    </row>
    <row r="1386" spans="22:25" x14ac:dyDescent="0.25">
      <c r="V1386">
        <v>322.01</v>
      </c>
      <c r="W1386">
        <v>323</v>
      </c>
      <c r="X1386">
        <v>4.0785</v>
      </c>
      <c r="Y1386" t="s">
        <v>141</v>
      </c>
    </row>
    <row r="1387" spans="22:25" x14ac:dyDescent="0.25">
      <c r="V1387">
        <v>323.01</v>
      </c>
      <c r="W1387">
        <v>324</v>
      </c>
      <c r="X1387">
        <v>4.0830000000000002</v>
      </c>
      <c r="Y1387" t="s">
        <v>141</v>
      </c>
    </row>
    <row r="1388" spans="22:25" x14ac:dyDescent="0.25">
      <c r="V1388">
        <v>324.01</v>
      </c>
      <c r="W1388">
        <v>325</v>
      </c>
      <c r="X1388">
        <v>4.0875000000000004</v>
      </c>
      <c r="Y1388" t="s">
        <v>141</v>
      </c>
    </row>
    <row r="1389" spans="22:25" x14ac:dyDescent="0.25">
      <c r="V1389">
        <v>325.01</v>
      </c>
      <c r="W1389">
        <v>326</v>
      </c>
      <c r="X1389">
        <v>4.093</v>
      </c>
      <c r="Y1389" t="s">
        <v>141</v>
      </c>
    </row>
    <row r="1390" spans="22:25" x14ac:dyDescent="0.25">
      <c r="V1390">
        <v>326.01</v>
      </c>
      <c r="W1390">
        <v>327</v>
      </c>
      <c r="X1390">
        <v>4.101</v>
      </c>
      <c r="Y1390" t="s">
        <v>141</v>
      </c>
    </row>
    <row r="1391" spans="22:25" x14ac:dyDescent="0.25">
      <c r="V1391">
        <v>327.01</v>
      </c>
      <c r="W1391">
        <v>328</v>
      </c>
      <c r="X1391">
        <v>4.1055000000000001</v>
      </c>
      <c r="Y1391" t="s">
        <v>141</v>
      </c>
    </row>
    <row r="1392" spans="22:25" x14ac:dyDescent="0.25">
      <c r="V1392">
        <v>328.01</v>
      </c>
      <c r="W1392">
        <v>329</v>
      </c>
      <c r="X1392">
        <v>4.1100000000000003</v>
      </c>
      <c r="Y1392" t="s">
        <v>141</v>
      </c>
    </row>
    <row r="1393" spans="22:25" x14ac:dyDescent="0.25">
      <c r="V1393">
        <v>329.01</v>
      </c>
      <c r="W1393">
        <v>330</v>
      </c>
      <c r="X1393">
        <v>4.1150000000000002</v>
      </c>
      <c r="Y1393" t="s">
        <v>141</v>
      </c>
    </row>
    <row r="1394" spans="22:25" x14ac:dyDescent="0.25">
      <c r="V1394">
        <v>330.01</v>
      </c>
      <c r="W1394">
        <v>331</v>
      </c>
      <c r="X1394">
        <v>4.12</v>
      </c>
      <c r="Y1394" t="s">
        <v>141</v>
      </c>
    </row>
    <row r="1395" spans="22:25" x14ac:dyDescent="0.25">
      <c r="V1395">
        <v>331.01</v>
      </c>
      <c r="W1395">
        <v>332</v>
      </c>
      <c r="X1395">
        <v>4.125</v>
      </c>
      <c r="Y1395" t="s">
        <v>141</v>
      </c>
    </row>
    <row r="1396" spans="22:25" x14ac:dyDescent="0.25">
      <c r="V1396">
        <v>332.01</v>
      </c>
      <c r="W1396">
        <v>333</v>
      </c>
      <c r="X1396">
        <v>4.13</v>
      </c>
      <c r="Y1396" t="s">
        <v>141</v>
      </c>
    </row>
    <row r="1397" spans="22:25" x14ac:dyDescent="0.25">
      <c r="V1397">
        <v>333.01</v>
      </c>
      <c r="W1397">
        <v>334</v>
      </c>
      <c r="X1397">
        <v>4.1349999999999998</v>
      </c>
      <c r="Y1397" t="s">
        <v>141</v>
      </c>
    </row>
    <row r="1398" spans="22:25" x14ac:dyDescent="0.25">
      <c r="V1398">
        <v>334.01</v>
      </c>
      <c r="W1398">
        <v>335</v>
      </c>
      <c r="X1398">
        <v>4.1399999999999997</v>
      </c>
      <c r="Y1398" t="s">
        <v>141</v>
      </c>
    </row>
    <row r="1399" spans="22:25" x14ac:dyDescent="0.25">
      <c r="V1399">
        <v>335.01</v>
      </c>
      <c r="W1399">
        <v>336</v>
      </c>
      <c r="X1399">
        <v>4.1470000000000002</v>
      </c>
      <c r="Y1399" t="s">
        <v>141</v>
      </c>
    </row>
    <row r="1400" spans="22:25" x14ac:dyDescent="0.25">
      <c r="V1400">
        <v>336.01</v>
      </c>
      <c r="W1400">
        <v>337</v>
      </c>
      <c r="X1400">
        <v>4.1550000000000002</v>
      </c>
      <c r="Y1400" t="s">
        <v>141</v>
      </c>
    </row>
    <row r="1401" spans="22:25" x14ac:dyDescent="0.25">
      <c r="V1401">
        <v>337.01</v>
      </c>
      <c r="W1401">
        <v>338</v>
      </c>
      <c r="X1401">
        <v>4.16</v>
      </c>
      <c r="Y1401" t="s">
        <v>141</v>
      </c>
    </row>
    <row r="1402" spans="22:25" x14ac:dyDescent="0.25">
      <c r="V1402">
        <v>338.01</v>
      </c>
      <c r="W1402">
        <v>339</v>
      </c>
      <c r="X1402">
        <v>4.165</v>
      </c>
      <c r="Y1402" t="s">
        <v>141</v>
      </c>
    </row>
    <row r="1403" spans="22:25" x14ac:dyDescent="0.25">
      <c r="V1403">
        <v>339.01</v>
      </c>
      <c r="W1403">
        <v>340</v>
      </c>
      <c r="X1403">
        <v>4.17</v>
      </c>
      <c r="Y1403" t="s">
        <v>141</v>
      </c>
    </row>
    <row r="1404" spans="22:25" x14ac:dyDescent="0.25">
      <c r="V1404">
        <v>340.01</v>
      </c>
      <c r="W1404">
        <v>341</v>
      </c>
      <c r="X1404">
        <v>4.1749999999999998</v>
      </c>
      <c r="Y1404" t="s">
        <v>141</v>
      </c>
    </row>
    <row r="1405" spans="22:25" x14ac:dyDescent="0.25">
      <c r="V1405">
        <v>341.01</v>
      </c>
      <c r="W1405">
        <v>342</v>
      </c>
      <c r="X1405">
        <v>4.18</v>
      </c>
      <c r="Y1405" t="s">
        <v>141</v>
      </c>
    </row>
    <row r="1406" spans="22:25" x14ac:dyDescent="0.25">
      <c r="V1406">
        <v>342.01</v>
      </c>
      <c r="W1406">
        <v>343</v>
      </c>
      <c r="X1406">
        <v>4.1849999999999996</v>
      </c>
      <c r="Y1406" t="s">
        <v>141</v>
      </c>
    </row>
    <row r="1407" spans="22:25" x14ac:dyDescent="0.25">
      <c r="V1407">
        <v>343.01</v>
      </c>
      <c r="W1407">
        <v>344</v>
      </c>
      <c r="X1407">
        <v>4.1900000000000004</v>
      </c>
      <c r="Y1407" t="s">
        <v>141</v>
      </c>
    </row>
    <row r="1408" spans="22:25" x14ac:dyDescent="0.25">
      <c r="V1408">
        <v>344.01</v>
      </c>
      <c r="W1408">
        <v>345</v>
      </c>
      <c r="X1408">
        <v>4.1950000000000003</v>
      </c>
      <c r="Y1408" t="s">
        <v>141</v>
      </c>
    </row>
    <row r="1409" spans="22:25" x14ac:dyDescent="0.25">
      <c r="V1409">
        <v>345.01</v>
      </c>
      <c r="W1409">
        <v>346</v>
      </c>
      <c r="X1409">
        <v>4.2</v>
      </c>
      <c r="Y1409" t="s">
        <v>141</v>
      </c>
    </row>
    <row r="1410" spans="22:25" x14ac:dyDescent="0.25">
      <c r="V1410">
        <v>346.01</v>
      </c>
      <c r="W1410">
        <v>347</v>
      </c>
      <c r="X1410">
        <v>4.2045000000000003</v>
      </c>
      <c r="Y1410" t="s">
        <v>141</v>
      </c>
    </row>
    <row r="1411" spans="22:25" x14ac:dyDescent="0.25">
      <c r="V1411">
        <v>347.01</v>
      </c>
      <c r="W1411">
        <v>348</v>
      </c>
      <c r="X1411">
        <v>4.2145000000000001</v>
      </c>
      <c r="Y1411" t="s">
        <v>141</v>
      </c>
    </row>
    <row r="1412" spans="22:25" x14ac:dyDescent="0.25">
      <c r="V1412">
        <v>348.01</v>
      </c>
      <c r="W1412">
        <v>349</v>
      </c>
      <c r="X1412">
        <v>4.2190000000000003</v>
      </c>
      <c r="Y1412" t="s">
        <v>141</v>
      </c>
    </row>
    <row r="1413" spans="22:25" x14ac:dyDescent="0.25">
      <c r="V1413">
        <v>349.01</v>
      </c>
      <c r="W1413">
        <v>350</v>
      </c>
      <c r="X1413">
        <v>4.2234999999999996</v>
      </c>
      <c r="Y1413" t="s">
        <v>141</v>
      </c>
    </row>
    <row r="1414" spans="22:25" x14ac:dyDescent="0.25">
      <c r="V1414">
        <v>350.01</v>
      </c>
      <c r="W1414">
        <v>351</v>
      </c>
      <c r="X1414">
        <v>4.2279999999999998</v>
      </c>
      <c r="Y1414" t="s">
        <v>141</v>
      </c>
    </row>
    <row r="1415" spans="22:25" x14ac:dyDescent="0.25">
      <c r="V1415">
        <v>351.01</v>
      </c>
      <c r="W1415">
        <v>352</v>
      </c>
      <c r="X1415">
        <v>4.2324999999999999</v>
      </c>
      <c r="Y1415" t="s">
        <v>141</v>
      </c>
    </row>
    <row r="1416" spans="22:25" x14ac:dyDescent="0.25">
      <c r="V1416">
        <v>352.01</v>
      </c>
      <c r="W1416">
        <v>353</v>
      </c>
      <c r="X1416">
        <v>4.2370000000000001</v>
      </c>
      <c r="Y1416" t="s">
        <v>141</v>
      </c>
    </row>
    <row r="1417" spans="22:25" x14ac:dyDescent="0.25">
      <c r="V1417">
        <v>353.01</v>
      </c>
      <c r="W1417">
        <v>354</v>
      </c>
      <c r="X1417">
        <v>4.2415000000000003</v>
      </c>
      <c r="Y1417" t="s">
        <v>141</v>
      </c>
    </row>
    <row r="1418" spans="22:25" x14ac:dyDescent="0.25">
      <c r="V1418">
        <v>354.01</v>
      </c>
      <c r="W1418">
        <v>355</v>
      </c>
      <c r="X1418">
        <v>4.2460000000000004</v>
      </c>
      <c r="Y1418" t="s">
        <v>141</v>
      </c>
    </row>
    <row r="1419" spans="22:25" x14ac:dyDescent="0.25">
      <c r="V1419">
        <v>355.01</v>
      </c>
      <c r="W1419">
        <v>356</v>
      </c>
      <c r="X1419">
        <v>4.2504999999999997</v>
      </c>
      <c r="Y1419" t="s">
        <v>141</v>
      </c>
    </row>
    <row r="1420" spans="22:25" x14ac:dyDescent="0.25">
      <c r="V1420">
        <v>356.01</v>
      </c>
      <c r="W1420">
        <v>357</v>
      </c>
      <c r="X1420">
        <v>4.2549999999999999</v>
      </c>
      <c r="Y1420" t="s">
        <v>141</v>
      </c>
    </row>
    <row r="1421" spans="22:25" x14ac:dyDescent="0.25">
      <c r="V1421">
        <v>357.01</v>
      </c>
      <c r="W1421">
        <v>358</v>
      </c>
      <c r="X1421">
        <v>4.26</v>
      </c>
      <c r="Y1421" t="s">
        <v>141</v>
      </c>
    </row>
    <row r="1422" spans="22:25" x14ac:dyDescent="0.25">
      <c r="V1422">
        <v>358.01</v>
      </c>
      <c r="W1422">
        <v>359</v>
      </c>
      <c r="X1422">
        <v>4.2685000000000004</v>
      </c>
      <c r="Y1422" t="s">
        <v>141</v>
      </c>
    </row>
    <row r="1423" spans="22:25" x14ac:dyDescent="0.25">
      <c r="V1423">
        <v>359.01</v>
      </c>
      <c r="W1423">
        <v>360</v>
      </c>
      <c r="X1423">
        <v>4.2729999999999997</v>
      </c>
      <c r="Y1423" t="s">
        <v>141</v>
      </c>
    </row>
    <row r="1424" spans="22:25" x14ac:dyDescent="0.25">
      <c r="V1424">
        <v>360.01</v>
      </c>
      <c r="W1424">
        <v>361</v>
      </c>
      <c r="X1424">
        <v>4.2774999999999999</v>
      </c>
      <c r="Y1424" t="s">
        <v>141</v>
      </c>
    </row>
    <row r="1425" spans="22:25" x14ac:dyDescent="0.25">
      <c r="V1425">
        <v>361.01</v>
      </c>
      <c r="W1425">
        <v>362</v>
      </c>
      <c r="X1425">
        <v>4.282</v>
      </c>
      <c r="Y1425" t="s">
        <v>141</v>
      </c>
    </row>
    <row r="1426" spans="22:25" x14ac:dyDescent="0.25">
      <c r="V1426">
        <v>362.01</v>
      </c>
      <c r="W1426">
        <v>363</v>
      </c>
      <c r="X1426">
        <v>4.2865000000000002</v>
      </c>
      <c r="Y1426" t="s">
        <v>141</v>
      </c>
    </row>
    <row r="1427" spans="22:25" x14ac:dyDescent="0.25">
      <c r="V1427">
        <v>363.01</v>
      </c>
      <c r="W1427">
        <v>364</v>
      </c>
      <c r="X1427">
        <v>4.2910000000000004</v>
      </c>
      <c r="Y1427" t="s">
        <v>141</v>
      </c>
    </row>
    <row r="1428" spans="22:25" x14ac:dyDescent="0.25">
      <c r="V1428">
        <v>364.01</v>
      </c>
      <c r="W1428">
        <v>365</v>
      </c>
      <c r="X1428">
        <v>4.2954999999999997</v>
      </c>
      <c r="Y1428" t="s">
        <v>141</v>
      </c>
    </row>
    <row r="1429" spans="22:25" x14ac:dyDescent="0.25">
      <c r="V1429">
        <v>365.01</v>
      </c>
      <c r="W1429">
        <v>366</v>
      </c>
      <c r="X1429">
        <v>4.3</v>
      </c>
      <c r="Y1429" t="s">
        <v>141</v>
      </c>
    </row>
    <row r="1430" spans="22:25" x14ac:dyDescent="0.25">
      <c r="V1430">
        <v>366.01</v>
      </c>
      <c r="W1430">
        <v>367</v>
      </c>
      <c r="X1430">
        <v>4.3019999999999996</v>
      </c>
      <c r="Y1430" t="s">
        <v>141</v>
      </c>
    </row>
    <row r="1431" spans="22:25" x14ac:dyDescent="0.25">
      <c r="V1431">
        <v>367.01</v>
      </c>
      <c r="W1431">
        <v>368</v>
      </c>
      <c r="X1431">
        <v>4.3040000000000003</v>
      </c>
      <c r="Y1431" t="s">
        <v>141</v>
      </c>
    </row>
    <row r="1432" spans="22:25" x14ac:dyDescent="0.25">
      <c r="V1432">
        <v>368.01</v>
      </c>
      <c r="W1432">
        <v>369</v>
      </c>
      <c r="X1432">
        <v>4.3070000000000004</v>
      </c>
      <c r="Y1432" t="s">
        <v>141</v>
      </c>
    </row>
    <row r="1433" spans="22:25" x14ac:dyDescent="0.25">
      <c r="V1433">
        <v>369.01</v>
      </c>
      <c r="W1433">
        <v>370</v>
      </c>
      <c r="X1433">
        <v>4.3099999999999996</v>
      </c>
      <c r="Y1433" t="s">
        <v>141</v>
      </c>
    </row>
    <row r="1434" spans="22:25" x14ac:dyDescent="0.25">
      <c r="V1434">
        <v>370.01</v>
      </c>
      <c r="W1434">
        <v>371</v>
      </c>
      <c r="X1434">
        <v>4.3120000000000003</v>
      </c>
      <c r="Y1434" t="s">
        <v>141</v>
      </c>
    </row>
    <row r="1435" spans="22:25" x14ac:dyDescent="0.25">
      <c r="V1435">
        <v>371.01</v>
      </c>
      <c r="W1435">
        <v>372</v>
      </c>
      <c r="X1435">
        <v>4.3140000000000001</v>
      </c>
      <c r="Y1435" t="s">
        <v>141</v>
      </c>
    </row>
    <row r="1436" spans="22:25" x14ac:dyDescent="0.25">
      <c r="V1436">
        <v>372.01</v>
      </c>
      <c r="W1436">
        <v>373</v>
      </c>
      <c r="X1436">
        <v>4.3159999999999998</v>
      </c>
      <c r="Y1436" t="s">
        <v>141</v>
      </c>
    </row>
    <row r="1437" spans="22:25" x14ac:dyDescent="0.25">
      <c r="V1437">
        <v>373.01</v>
      </c>
      <c r="W1437">
        <v>374</v>
      </c>
      <c r="X1437">
        <v>4.3179999999999996</v>
      </c>
      <c r="Y1437" t="s">
        <v>141</v>
      </c>
    </row>
    <row r="1438" spans="22:25" x14ac:dyDescent="0.25">
      <c r="V1438">
        <v>374.01</v>
      </c>
      <c r="W1438">
        <v>375</v>
      </c>
      <c r="X1438">
        <v>4.32</v>
      </c>
      <c r="Y1438" t="s">
        <v>141</v>
      </c>
    </row>
    <row r="1439" spans="22:25" x14ac:dyDescent="0.25">
      <c r="V1439">
        <v>375.01</v>
      </c>
      <c r="W1439">
        <v>376</v>
      </c>
      <c r="X1439">
        <v>4.3220000000000001</v>
      </c>
      <c r="Y1439" t="s">
        <v>141</v>
      </c>
    </row>
    <row r="1440" spans="22:25" x14ac:dyDescent="0.25">
      <c r="V1440">
        <v>376.01</v>
      </c>
      <c r="W1440">
        <v>377</v>
      </c>
      <c r="X1440">
        <v>4.3239999999999998</v>
      </c>
      <c r="Y1440" t="s">
        <v>141</v>
      </c>
    </row>
    <row r="1441" spans="22:25" x14ac:dyDescent="0.25">
      <c r="V1441">
        <v>377.01</v>
      </c>
      <c r="W1441">
        <v>378</v>
      </c>
      <c r="X1441">
        <v>4.3259999999999996</v>
      </c>
      <c r="Y1441" t="s">
        <v>141</v>
      </c>
    </row>
    <row r="1442" spans="22:25" x14ac:dyDescent="0.25">
      <c r="V1442">
        <v>378.01</v>
      </c>
      <c r="W1442">
        <v>379</v>
      </c>
      <c r="X1442">
        <v>4.3289999999999997</v>
      </c>
      <c r="Y1442" t="s">
        <v>141</v>
      </c>
    </row>
    <row r="1443" spans="22:25" x14ac:dyDescent="0.25">
      <c r="V1443">
        <v>379.01</v>
      </c>
      <c r="W1443">
        <v>380</v>
      </c>
      <c r="X1443">
        <v>4.3319999999999999</v>
      </c>
      <c r="Y1443" t="s">
        <v>141</v>
      </c>
    </row>
    <row r="1444" spans="22:25" x14ac:dyDescent="0.25">
      <c r="V1444">
        <v>380.01</v>
      </c>
      <c r="W1444">
        <v>381</v>
      </c>
      <c r="X1444">
        <v>4.3339999999999996</v>
      </c>
      <c r="Y1444" t="s">
        <v>141</v>
      </c>
    </row>
    <row r="1445" spans="22:25" x14ac:dyDescent="0.25">
      <c r="V1445">
        <v>381.01</v>
      </c>
      <c r="W1445">
        <v>382</v>
      </c>
      <c r="X1445">
        <v>4.3360000000000003</v>
      </c>
      <c r="Y1445" t="s">
        <v>141</v>
      </c>
    </row>
    <row r="1446" spans="22:25" x14ac:dyDescent="0.25">
      <c r="V1446">
        <v>382.01</v>
      </c>
      <c r="W1446">
        <v>383</v>
      </c>
      <c r="X1446">
        <v>4.3380000000000001</v>
      </c>
      <c r="Y1446" t="s">
        <v>141</v>
      </c>
    </row>
    <row r="1447" spans="22:25" x14ac:dyDescent="0.25">
      <c r="V1447">
        <v>383.01</v>
      </c>
      <c r="W1447">
        <v>384</v>
      </c>
      <c r="X1447">
        <v>4.34</v>
      </c>
      <c r="Y1447" t="s">
        <v>141</v>
      </c>
    </row>
    <row r="1448" spans="22:25" x14ac:dyDescent="0.25">
      <c r="V1448">
        <v>384.01</v>
      </c>
      <c r="W1448">
        <v>385</v>
      </c>
      <c r="X1448">
        <v>4.3425000000000002</v>
      </c>
      <c r="Y1448" t="s">
        <v>141</v>
      </c>
    </row>
    <row r="1449" spans="22:25" x14ac:dyDescent="0.25">
      <c r="V1449">
        <v>385.01</v>
      </c>
      <c r="W1449">
        <v>386</v>
      </c>
      <c r="X1449">
        <v>4.3449999999999998</v>
      </c>
      <c r="Y1449" t="s">
        <v>141</v>
      </c>
    </row>
    <row r="1450" spans="22:25" x14ac:dyDescent="0.25">
      <c r="V1450">
        <v>386.01</v>
      </c>
      <c r="W1450">
        <v>387</v>
      </c>
      <c r="X1450">
        <v>4.3475000000000001</v>
      </c>
      <c r="Y1450" t="s">
        <v>141</v>
      </c>
    </row>
    <row r="1451" spans="22:25" x14ac:dyDescent="0.25">
      <c r="V1451">
        <v>387.01</v>
      </c>
      <c r="W1451">
        <v>388</v>
      </c>
      <c r="X1451">
        <v>4.3499999999999996</v>
      </c>
      <c r="Y1451" t="s">
        <v>141</v>
      </c>
    </row>
    <row r="1452" spans="22:25" x14ac:dyDescent="0.25">
      <c r="V1452">
        <v>388.01</v>
      </c>
      <c r="W1452">
        <v>389</v>
      </c>
      <c r="X1452">
        <v>4.3525</v>
      </c>
      <c r="Y1452" t="s">
        <v>141</v>
      </c>
    </row>
    <row r="1453" spans="22:25" x14ac:dyDescent="0.25">
      <c r="V1453">
        <v>389.01</v>
      </c>
      <c r="W1453">
        <v>390</v>
      </c>
      <c r="X1453">
        <v>4.3579999999999997</v>
      </c>
      <c r="Y1453" t="s">
        <v>141</v>
      </c>
    </row>
    <row r="1454" spans="22:25" x14ac:dyDescent="0.25">
      <c r="V1454">
        <v>390.01</v>
      </c>
      <c r="W1454">
        <v>391</v>
      </c>
      <c r="X1454">
        <v>4.3600000000000003</v>
      </c>
      <c r="Y1454" t="s">
        <v>141</v>
      </c>
    </row>
    <row r="1455" spans="22:25" x14ac:dyDescent="0.25">
      <c r="V1455">
        <v>391.01</v>
      </c>
      <c r="W1455">
        <v>392</v>
      </c>
      <c r="X1455">
        <v>4.3624999999999998</v>
      </c>
      <c r="Y1455" t="s">
        <v>141</v>
      </c>
    </row>
    <row r="1456" spans="22:25" x14ac:dyDescent="0.25">
      <c r="V1456">
        <v>392.01</v>
      </c>
      <c r="W1456">
        <v>393</v>
      </c>
      <c r="X1456">
        <v>4.3650000000000002</v>
      </c>
      <c r="Y1456" t="s">
        <v>141</v>
      </c>
    </row>
    <row r="1457" spans="22:25" x14ac:dyDescent="0.25">
      <c r="V1457">
        <v>393.01</v>
      </c>
      <c r="W1457">
        <v>394</v>
      </c>
      <c r="X1457">
        <v>4.3674999999999997</v>
      </c>
      <c r="Y1457" t="s">
        <v>141</v>
      </c>
    </row>
    <row r="1458" spans="22:25" x14ac:dyDescent="0.25">
      <c r="V1458">
        <v>394.01</v>
      </c>
      <c r="W1458">
        <v>395</v>
      </c>
      <c r="X1458">
        <v>4.37</v>
      </c>
      <c r="Y1458" t="s">
        <v>141</v>
      </c>
    </row>
    <row r="1459" spans="22:25" x14ac:dyDescent="0.25">
      <c r="V1459">
        <v>395.01</v>
      </c>
      <c r="W1459">
        <v>396</v>
      </c>
      <c r="X1459">
        <v>4.3724999999999996</v>
      </c>
      <c r="Y1459" t="s">
        <v>141</v>
      </c>
    </row>
    <row r="1460" spans="22:25" x14ac:dyDescent="0.25">
      <c r="V1460">
        <v>396.01</v>
      </c>
      <c r="W1460">
        <v>397</v>
      </c>
      <c r="X1460">
        <v>4.3750000000000098</v>
      </c>
      <c r="Y1460" t="s">
        <v>141</v>
      </c>
    </row>
    <row r="1461" spans="22:25" x14ac:dyDescent="0.25">
      <c r="V1461">
        <v>397.01</v>
      </c>
      <c r="W1461">
        <v>398</v>
      </c>
      <c r="X1461">
        <v>4.3775000000000102</v>
      </c>
      <c r="Y1461" t="s">
        <v>141</v>
      </c>
    </row>
    <row r="1462" spans="22:25" x14ac:dyDescent="0.25">
      <c r="V1462">
        <v>398.01</v>
      </c>
      <c r="W1462">
        <v>399</v>
      </c>
      <c r="X1462">
        <v>4.3800000000000097</v>
      </c>
      <c r="Y1462" t="s">
        <v>141</v>
      </c>
    </row>
    <row r="1463" spans="22:25" x14ac:dyDescent="0.25">
      <c r="V1463">
        <v>399.01</v>
      </c>
      <c r="W1463">
        <v>400</v>
      </c>
      <c r="X1463">
        <v>4.3825000000000101</v>
      </c>
      <c r="Y1463" t="s">
        <v>141</v>
      </c>
    </row>
    <row r="1464" spans="22:25" x14ac:dyDescent="0.25">
      <c r="V1464">
        <v>400.01</v>
      </c>
      <c r="W1464">
        <v>401</v>
      </c>
      <c r="X1464">
        <v>4.3860000000000099</v>
      </c>
      <c r="Y1464" t="s">
        <v>141</v>
      </c>
    </row>
    <row r="1465" spans="22:25" x14ac:dyDescent="0.25">
      <c r="V1465">
        <v>401.01</v>
      </c>
      <c r="W1465">
        <v>402</v>
      </c>
      <c r="X1465">
        <v>4.3899999999999997</v>
      </c>
      <c r="Y1465" t="s">
        <v>141</v>
      </c>
    </row>
    <row r="1466" spans="22:25" x14ac:dyDescent="0.25">
      <c r="V1466">
        <v>402.01</v>
      </c>
      <c r="W1466">
        <v>403</v>
      </c>
      <c r="X1466">
        <v>4.3944999999999999</v>
      </c>
      <c r="Y1466" t="s">
        <v>141</v>
      </c>
    </row>
    <row r="1467" spans="22:25" x14ac:dyDescent="0.25">
      <c r="V1467">
        <v>403.01</v>
      </c>
      <c r="W1467">
        <v>404</v>
      </c>
      <c r="X1467">
        <v>4.399</v>
      </c>
      <c r="Y1467" t="s">
        <v>141</v>
      </c>
    </row>
    <row r="1468" spans="22:25" x14ac:dyDescent="0.25">
      <c r="V1468">
        <v>404.01</v>
      </c>
      <c r="W1468">
        <v>405</v>
      </c>
      <c r="X1468">
        <v>4.4035000000000002</v>
      </c>
      <c r="Y1468" t="s">
        <v>141</v>
      </c>
    </row>
    <row r="1469" spans="22:25" x14ac:dyDescent="0.25">
      <c r="V1469">
        <v>405.01</v>
      </c>
      <c r="W1469">
        <v>406</v>
      </c>
      <c r="X1469">
        <v>4.4080000000000004</v>
      </c>
      <c r="Y1469" t="s">
        <v>141</v>
      </c>
    </row>
    <row r="1470" spans="22:25" x14ac:dyDescent="0.25">
      <c r="V1470">
        <v>406.01</v>
      </c>
      <c r="W1470">
        <v>407</v>
      </c>
      <c r="X1470">
        <v>4.4124999999999996</v>
      </c>
      <c r="Y1470" t="s">
        <v>141</v>
      </c>
    </row>
    <row r="1471" spans="22:25" x14ac:dyDescent="0.25">
      <c r="V1471">
        <v>407.01</v>
      </c>
      <c r="W1471">
        <v>408</v>
      </c>
      <c r="X1471">
        <v>4.4169999999999998</v>
      </c>
      <c r="Y1471" t="s">
        <v>141</v>
      </c>
    </row>
    <row r="1472" spans="22:25" x14ac:dyDescent="0.25">
      <c r="V1472">
        <v>408.01</v>
      </c>
      <c r="W1472">
        <v>409</v>
      </c>
      <c r="X1472">
        <v>4.4215</v>
      </c>
      <c r="Y1472" t="s">
        <v>141</v>
      </c>
    </row>
    <row r="1473" spans="22:25" x14ac:dyDescent="0.25">
      <c r="V1473">
        <v>409.01</v>
      </c>
      <c r="W1473">
        <v>410</v>
      </c>
      <c r="X1473">
        <v>4.4260000000000002</v>
      </c>
      <c r="Y1473" t="s">
        <v>141</v>
      </c>
    </row>
    <row r="1474" spans="22:25" x14ac:dyDescent="0.25">
      <c r="V1474">
        <v>410.01</v>
      </c>
      <c r="W1474">
        <v>411</v>
      </c>
      <c r="X1474">
        <v>4.4320000000000004</v>
      </c>
      <c r="Y1474" t="s">
        <v>141</v>
      </c>
    </row>
    <row r="1475" spans="22:25" x14ac:dyDescent="0.25">
      <c r="V1475">
        <v>411.01</v>
      </c>
      <c r="W1475">
        <v>412</v>
      </c>
      <c r="X1475">
        <v>4.4394999999999998</v>
      </c>
      <c r="Y1475" t="s">
        <v>141</v>
      </c>
    </row>
    <row r="1476" spans="22:25" x14ac:dyDescent="0.25">
      <c r="V1476">
        <v>412.01</v>
      </c>
      <c r="W1476">
        <v>413</v>
      </c>
      <c r="X1476">
        <v>4.444</v>
      </c>
      <c r="Y1476" t="s">
        <v>141</v>
      </c>
    </row>
    <row r="1477" spans="22:25" x14ac:dyDescent="0.25">
      <c r="V1477">
        <v>413.01</v>
      </c>
      <c r="W1477">
        <v>414</v>
      </c>
      <c r="X1477">
        <v>4.4485000000000001</v>
      </c>
      <c r="Y1477" t="s">
        <v>141</v>
      </c>
    </row>
    <row r="1478" spans="22:25" x14ac:dyDescent="0.25">
      <c r="V1478">
        <v>414.01</v>
      </c>
      <c r="W1478">
        <v>415</v>
      </c>
      <c r="X1478">
        <v>4.4530000000000003</v>
      </c>
      <c r="Y1478" t="s">
        <v>141</v>
      </c>
    </row>
    <row r="1479" spans="22:25" x14ac:dyDescent="0.25">
      <c r="V1479">
        <v>415.01</v>
      </c>
      <c r="W1479">
        <v>416</v>
      </c>
      <c r="X1479">
        <v>4.4574999999999996</v>
      </c>
      <c r="Y1479" t="s">
        <v>141</v>
      </c>
    </row>
    <row r="1480" spans="22:25" x14ac:dyDescent="0.25">
      <c r="V1480">
        <v>416.01</v>
      </c>
      <c r="W1480">
        <v>417</v>
      </c>
      <c r="X1480">
        <v>4.4619999999999997</v>
      </c>
      <c r="Y1480" t="s">
        <v>141</v>
      </c>
    </row>
    <row r="1481" spans="22:25" x14ac:dyDescent="0.25">
      <c r="V1481">
        <v>417.01</v>
      </c>
      <c r="W1481">
        <v>418</v>
      </c>
      <c r="X1481">
        <v>4.4664999999999999</v>
      </c>
      <c r="Y1481" t="s">
        <v>141</v>
      </c>
    </row>
    <row r="1482" spans="22:25" x14ac:dyDescent="0.25">
      <c r="V1482">
        <v>418.01</v>
      </c>
      <c r="W1482">
        <v>419</v>
      </c>
      <c r="X1482">
        <v>4.4710000000000001</v>
      </c>
      <c r="Y1482" t="s">
        <v>141</v>
      </c>
    </row>
    <row r="1483" spans="22:25" x14ac:dyDescent="0.25">
      <c r="V1483">
        <v>419.01</v>
      </c>
      <c r="W1483">
        <v>420</v>
      </c>
      <c r="X1483">
        <v>4.4755000000000003</v>
      </c>
      <c r="Y1483" t="s">
        <v>141</v>
      </c>
    </row>
    <row r="1484" spans="22:25" x14ac:dyDescent="0.25">
      <c r="V1484">
        <v>420.01</v>
      </c>
      <c r="W1484">
        <v>421</v>
      </c>
      <c r="X1484">
        <v>4.4800000000000004</v>
      </c>
      <c r="Y1484" t="s">
        <v>141</v>
      </c>
    </row>
    <row r="1485" spans="22:25" x14ac:dyDescent="0.25">
      <c r="V1485">
        <v>421.01</v>
      </c>
      <c r="W1485">
        <v>422</v>
      </c>
      <c r="X1485">
        <v>4.4880000000000004</v>
      </c>
      <c r="Y1485" t="s">
        <v>141</v>
      </c>
    </row>
    <row r="1486" spans="22:25" x14ac:dyDescent="0.25">
      <c r="V1486">
        <v>422.01</v>
      </c>
      <c r="W1486">
        <v>423</v>
      </c>
      <c r="X1486">
        <v>4.4965000000000002</v>
      </c>
      <c r="Y1486" t="s">
        <v>141</v>
      </c>
    </row>
    <row r="1487" spans="22:25" x14ac:dyDescent="0.25">
      <c r="V1487">
        <v>423.01</v>
      </c>
      <c r="W1487">
        <v>424</v>
      </c>
      <c r="X1487">
        <v>4.5019999999999998</v>
      </c>
      <c r="Y1487" t="s">
        <v>141</v>
      </c>
    </row>
    <row r="1488" spans="22:25" x14ac:dyDescent="0.25">
      <c r="V1488">
        <v>424.01</v>
      </c>
      <c r="W1488">
        <v>425</v>
      </c>
      <c r="X1488">
        <v>4.5075000000000003</v>
      </c>
      <c r="Y1488" t="s">
        <v>141</v>
      </c>
    </row>
    <row r="1489" spans="22:25" x14ac:dyDescent="0.25">
      <c r="V1489">
        <v>425.01</v>
      </c>
      <c r="W1489">
        <v>426</v>
      </c>
      <c r="X1489">
        <v>4.5129999999999999</v>
      </c>
      <c r="Y1489" t="s">
        <v>141</v>
      </c>
    </row>
    <row r="1490" spans="22:25" x14ac:dyDescent="0.25">
      <c r="V1490">
        <v>426.01</v>
      </c>
      <c r="W1490">
        <v>427</v>
      </c>
      <c r="X1490">
        <v>4.5185000000000004</v>
      </c>
      <c r="Y1490" t="s">
        <v>141</v>
      </c>
    </row>
    <row r="1491" spans="22:25" x14ac:dyDescent="0.25">
      <c r="V1491">
        <v>427.01</v>
      </c>
      <c r="W1491">
        <v>428</v>
      </c>
      <c r="X1491">
        <v>4.524</v>
      </c>
      <c r="Y1491" t="s">
        <v>141</v>
      </c>
    </row>
    <row r="1492" spans="22:25" x14ac:dyDescent="0.25">
      <c r="V1492">
        <v>428.01</v>
      </c>
      <c r="W1492">
        <v>429</v>
      </c>
      <c r="X1492">
        <v>4.5294999999999996</v>
      </c>
      <c r="Y1492" t="s">
        <v>141</v>
      </c>
    </row>
    <row r="1493" spans="22:25" x14ac:dyDescent="0.25">
      <c r="V1493">
        <v>429.01</v>
      </c>
      <c r="W1493">
        <v>430</v>
      </c>
      <c r="X1493">
        <v>4.5350000000000001</v>
      </c>
      <c r="Y1493" t="s">
        <v>141</v>
      </c>
    </row>
    <row r="1494" spans="22:25" x14ac:dyDescent="0.25">
      <c r="V1494">
        <v>430.01</v>
      </c>
      <c r="W1494">
        <v>431</v>
      </c>
      <c r="X1494">
        <v>4.5404999999999998</v>
      </c>
      <c r="Y1494" t="s">
        <v>141</v>
      </c>
    </row>
    <row r="1495" spans="22:25" x14ac:dyDescent="0.25">
      <c r="V1495">
        <v>431.01</v>
      </c>
      <c r="W1495">
        <v>432</v>
      </c>
      <c r="X1495">
        <v>4.5460000000000003</v>
      </c>
      <c r="Y1495" t="s">
        <v>141</v>
      </c>
    </row>
    <row r="1496" spans="22:25" x14ac:dyDescent="0.25">
      <c r="V1496">
        <v>432.01</v>
      </c>
      <c r="W1496">
        <v>433</v>
      </c>
      <c r="X1496">
        <v>4.5529999999999999</v>
      </c>
      <c r="Y1496" t="s">
        <v>141</v>
      </c>
    </row>
    <row r="1497" spans="22:25" x14ac:dyDescent="0.25">
      <c r="V1497">
        <v>433.01</v>
      </c>
      <c r="W1497">
        <v>434</v>
      </c>
      <c r="X1497">
        <v>4.5624999999999902</v>
      </c>
      <c r="Y1497" t="s">
        <v>141</v>
      </c>
    </row>
    <row r="1498" spans="22:25" x14ac:dyDescent="0.25">
      <c r="V1498">
        <v>434.01</v>
      </c>
      <c r="W1498">
        <v>435</v>
      </c>
      <c r="X1498">
        <v>4.5679999999999898</v>
      </c>
      <c r="Y1498" t="s">
        <v>141</v>
      </c>
    </row>
    <row r="1499" spans="22:25" x14ac:dyDescent="0.25">
      <c r="V1499">
        <v>435.01</v>
      </c>
      <c r="W1499">
        <v>436</v>
      </c>
      <c r="X1499">
        <v>4.5734999999999904</v>
      </c>
      <c r="Y1499" t="s">
        <v>141</v>
      </c>
    </row>
    <row r="1500" spans="22:25" x14ac:dyDescent="0.25">
      <c r="V1500">
        <v>436.01</v>
      </c>
      <c r="W1500">
        <v>437</v>
      </c>
      <c r="X1500">
        <v>4.57899999999999</v>
      </c>
      <c r="Y1500" t="s">
        <v>141</v>
      </c>
    </row>
    <row r="1501" spans="22:25" x14ac:dyDescent="0.25">
      <c r="V1501">
        <v>437.01</v>
      </c>
      <c r="W1501">
        <v>438</v>
      </c>
      <c r="X1501">
        <v>4.5844999999999896</v>
      </c>
      <c r="Y1501" t="s">
        <v>141</v>
      </c>
    </row>
    <row r="1502" spans="22:25" x14ac:dyDescent="0.25">
      <c r="V1502">
        <v>438.01</v>
      </c>
      <c r="W1502">
        <v>439</v>
      </c>
      <c r="X1502">
        <v>4.59</v>
      </c>
      <c r="Y1502" t="s">
        <v>141</v>
      </c>
    </row>
    <row r="1503" spans="22:25" x14ac:dyDescent="0.25">
      <c r="V1503">
        <v>439.01</v>
      </c>
      <c r="W1503">
        <v>440</v>
      </c>
      <c r="X1503">
        <v>4.5964999999999998</v>
      </c>
      <c r="Y1503" t="s">
        <v>141</v>
      </c>
    </row>
    <row r="1504" spans="22:25" x14ac:dyDescent="0.25">
      <c r="V1504">
        <v>440.01</v>
      </c>
      <c r="W1504">
        <v>441</v>
      </c>
      <c r="X1504">
        <v>4.6029999999999998</v>
      </c>
      <c r="Y1504" t="s">
        <v>141</v>
      </c>
    </row>
    <row r="1505" spans="22:25" x14ac:dyDescent="0.25">
      <c r="V1505">
        <v>441.01</v>
      </c>
      <c r="W1505">
        <v>442</v>
      </c>
      <c r="X1505">
        <v>4.6094999999999997</v>
      </c>
      <c r="Y1505" t="s">
        <v>141</v>
      </c>
    </row>
    <row r="1506" spans="22:25" x14ac:dyDescent="0.25">
      <c r="V1506">
        <v>442.01</v>
      </c>
      <c r="W1506">
        <v>443</v>
      </c>
      <c r="X1506">
        <v>4.62</v>
      </c>
      <c r="Y1506" t="s">
        <v>141</v>
      </c>
    </row>
    <row r="1507" spans="22:25" x14ac:dyDescent="0.25">
      <c r="V1507">
        <v>443.01</v>
      </c>
      <c r="W1507">
        <v>444</v>
      </c>
      <c r="X1507">
        <v>4.6289999999999996</v>
      </c>
      <c r="Y1507" t="s">
        <v>141</v>
      </c>
    </row>
    <row r="1508" spans="22:25" x14ac:dyDescent="0.25">
      <c r="V1508">
        <v>444.01</v>
      </c>
      <c r="W1508">
        <v>445</v>
      </c>
      <c r="X1508">
        <v>4.6355000000000004</v>
      </c>
      <c r="Y1508" t="s">
        <v>141</v>
      </c>
    </row>
    <row r="1509" spans="22:25" x14ac:dyDescent="0.25">
      <c r="V1509">
        <v>445.01</v>
      </c>
      <c r="W1509">
        <v>446</v>
      </c>
      <c r="X1509">
        <v>4.6420000000000003</v>
      </c>
      <c r="Y1509" t="s">
        <v>141</v>
      </c>
    </row>
    <row r="1510" spans="22:25" x14ac:dyDescent="0.25">
      <c r="V1510">
        <v>446.01</v>
      </c>
      <c r="W1510">
        <v>447</v>
      </c>
      <c r="X1510">
        <v>4.6485000000000003</v>
      </c>
      <c r="Y1510" t="s">
        <v>141</v>
      </c>
    </row>
    <row r="1511" spans="22:25" x14ac:dyDescent="0.25">
      <c r="V1511">
        <v>447.01</v>
      </c>
      <c r="W1511">
        <v>448</v>
      </c>
      <c r="X1511">
        <v>4.6550000000000002</v>
      </c>
      <c r="Y1511" t="s">
        <v>141</v>
      </c>
    </row>
    <row r="1512" spans="22:25" x14ac:dyDescent="0.25">
      <c r="V1512">
        <v>448.01</v>
      </c>
      <c r="W1512">
        <v>449</v>
      </c>
      <c r="X1512">
        <v>4.6615000000000002</v>
      </c>
      <c r="Y1512" t="s">
        <v>141</v>
      </c>
    </row>
    <row r="1513" spans="22:25" x14ac:dyDescent="0.25">
      <c r="V1513">
        <v>449.01</v>
      </c>
      <c r="W1513">
        <v>450</v>
      </c>
      <c r="X1513">
        <v>4.6680000000000001</v>
      </c>
      <c r="Y1513" t="s">
        <v>141</v>
      </c>
    </row>
    <row r="1514" spans="22:25" x14ac:dyDescent="0.25">
      <c r="V1514">
        <v>450.01</v>
      </c>
      <c r="W1514">
        <v>451</v>
      </c>
      <c r="X1514">
        <v>4.6745000000000001</v>
      </c>
      <c r="Y1514" t="s">
        <v>141</v>
      </c>
    </row>
    <row r="1515" spans="22:25" x14ac:dyDescent="0.25">
      <c r="V1515">
        <v>451.01</v>
      </c>
      <c r="W1515">
        <v>452</v>
      </c>
      <c r="X1515">
        <v>4.681</v>
      </c>
      <c r="Y1515" t="s">
        <v>141</v>
      </c>
    </row>
    <row r="1516" spans="22:25" x14ac:dyDescent="0.25">
      <c r="V1516">
        <v>452.01</v>
      </c>
      <c r="W1516">
        <v>453</v>
      </c>
      <c r="X1516">
        <v>4.6875</v>
      </c>
      <c r="Y1516" t="s">
        <v>141</v>
      </c>
    </row>
    <row r="1517" spans="22:25" x14ac:dyDescent="0.25">
      <c r="V1517">
        <v>453.01</v>
      </c>
      <c r="W1517">
        <v>454</v>
      </c>
      <c r="X1517">
        <v>4.694</v>
      </c>
      <c r="Y1517" t="s">
        <v>141</v>
      </c>
    </row>
    <row r="1518" spans="22:25" x14ac:dyDescent="0.25">
      <c r="V1518">
        <v>454.01</v>
      </c>
      <c r="W1518">
        <v>455</v>
      </c>
      <c r="X1518">
        <v>4.7069999999999999</v>
      </c>
      <c r="Y1518" t="s">
        <v>141</v>
      </c>
    </row>
    <row r="1519" spans="22:25" x14ac:dyDescent="0.25">
      <c r="V1519">
        <v>455.01</v>
      </c>
      <c r="W1519">
        <v>456</v>
      </c>
      <c r="X1519">
        <v>4.7134999999999998</v>
      </c>
      <c r="Y1519" t="s">
        <v>141</v>
      </c>
    </row>
    <row r="1520" spans="22:25" x14ac:dyDescent="0.25">
      <c r="V1520">
        <v>456.01</v>
      </c>
      <c r="W1520">
        <v>457</v>
      </c>
      <c r="X1520">
        <v>4.72</v>
      </c>
      <c r="Y1520" t="s">
        <v>141</v>
      </c>
    </row>
    <row r="1521" spans="22:25" x14ac:dyDescent="0.25">
      <c r="V1521">
        <v>457.01</v>
      </c>
      <c r="W1521">
        <v>458</v>
      </c>
      <c r="X1521">
        <v>4.7264999999999997</v>
      </c>
      <c r="Y1521" t="s">
        <v>141</v>
      </c>
    </row>
    <row r="1522" spans="22:25" x14ac:dyDescent="0.25">
      <c r="V1522">
        <v>458.01</v>
      </c>
      <c r="W1522">
        <v>459</v>
      </c>
      <c r="X1522">
        <v>4.7329999999999997</v>
      </c>
      <c r="Y1522" t="s">
        <v>141</v>
      </c>
    </row>
    <row r="1523" spans="22:25" x14ac:dyDescent="0.25">
      <c r="V1523">
        <v>459.01</v>
      </c>
      <c r="W1523">
        <v>460</v>
      </c>
      <c r="X1523">
        <v>4.7394999999999996</v>
      </c>
      <c r="Y1523" t="s">
        <v>141</v>
      </c>
    </row>
    <row r="1524" spans="22:25" x14ac:dyDescent="0.25">
      <c r="V1524">
        <v>460.01</v>
      </c>
      <c r="W1524">
        <v>461</v>
      </c>
      <c r="X1524">
        <v>4.7460000000000004</v>
      </c>
      <c r="Y1524" t="s">
        <v>141</v>
      </c>
    </row>
    <row r="1525" spans="22:25" x14ac:dyDescent="0.25">
      <c r="V1525">
        <v>461.01</v>
      </c>
      <c r="W1525">
        <v>462</v>
      </c>
      <c r="X1525">
        <v>4.7525000000000004</v>
      </c>
      <c r="Y1525" t="s">
        <v>141</v>
      </c>
    </row>
    <row r="1526" spans="22:25" x14ac:dyDescent="0.25">
      <c r="V1526">
        <v>462.01</v>
      </c>
      <c r="W1526">
        <v>463</v>
      </c>
      <c r="X1526">
        <v>4.7590000000000003</v>
      </c>
      <c r="Y1526" t="s">
        <v>141</v>
      </c>
    </row>
    <row r="1527" spans="22:25" x14ac:dyDescent="0.25">
      <c r="V1527">
        <v>463.01</v>
      </c>
      <c r="W1527">
        <v>464</v>
      </c>
      <c r="X1527">
        <v>4.7655000000000003</v>
      </c>
      <c r="Y1527" t="s">
        <v>141</v>
      </c>
    </row>
    <row r="1528" spans="22:25" x14ac:dyDescent="0.25">
      <c r="V1528">
        <v>464.01</v>
      </c>
      <c r="W1528">
        <v>465</v>
      </c>
      <c r="X1528">
        <v>4.7699999999999996</v>
      </c>
      <c r="Y1528" t="s">
        <v>141</v>
      </c>
    </row>
    <row r="1529" spans="22:25" x14ac:dyDescent="0.25">
      <c r="V1529">
        <v>465.01</v>
      </c>
      <c r="W1529">
        <v>466</v>
      </c>
      <c r="X1529">
        <v>4.7850000000000001</v>
      </c>
      <c r="Y1529" t="s">
        <v>141</v>
      </c>
    </row>
    <row r="1530" spans="22:25" x14ac:dyDescent="0.25">
      <c r="V1530">
        <v>466.01</v>
      </c>
      <c r="W1530">
        <v>467</v>
      </c>
      <c r="X1530">
        <v>4.7915000000000001</v>
      </c>
      <c r="Y1530" t="s">
        <v>141</v>
      </c>
    </row>
    <row r="1531" spans="22:25" x14ac:dyDescent="0.25">
      <c r="V1531">
        <v>467.01</v>
      </c>
      <c r="W1531">
        <v>468</v>
      </c>
      <c r="X1531">
        <v>4.798</v>
      </c>
      <c r="Y1531" t="s">
        <v>141</v>
      </c>
    </row>
    <row r="1532" spans="22:25" x14ac:dyDescent="0.25">
      <c r="V1532">
        <v>468.01</v>
      </c>
      <c r="W1532">
        <v>469</v>
      </c>
      <c r="X1532">
        <v>4.8045</v>
      </c>
      <c r="Y1532" t="s">
        <v>141</v>
      </c>
    </row>
    <row r="1533" spans="22:25" x14ac:dyDescent="0.25">
      <c r="V1533">
        <v>469.01</v>
      </c>
      <c r="W1533">
        <v>470</v>
      </c>
      <c r="X1533">
        <v>4.8109999999999999</v>
      </c>
      <c r="Y1533" t="s">
        <v>141</v>
      </c>
    </row>
    <row r="1534" spans="22:25" x14ac:dyDescent="0.25">
      <c r="V1534">
        <v>470.01</v>
      </c>
      <c r="W1534">
        <v>471</v>
      </c>
      <c r="X1534">
        <v>4.8174999999999999</v>
      </c>
      <c r="Y1534" t="s">
        <v>141</v>
      </c>
    </row>
    <row r="1535" spans="22:25" x14ac:dyDescent="0.25">
      <c r="V1535">
        <v>471.01</v>
      </c>
      <c r="W1535">
        <v>472</v>
      </c>
      <c r="X1535">
        <v>4.8239999999999998</v>
      </c>
      <c r="Y1535" t="s">
        <v>141</v>
      </c>
    </row>
    <row r="1536" spans="22:25" x14ac:dyDescent="0.25">
      <c r="V1536">
        <v>472.01</v>
      </c>
      <c r="W1536">
        <v>473</v>
      </c>
      <c r="X1536">
        <v>4.8304999999999998</v>
      </c>
      <c r="Y1536" t="s">
        <v>141</v>
      </c>
    </row>
    <row r="1537" spans="22:25" x14ac:dyDescent="0.25">
      <c r="V1537">
        <v>473.01</v>
      </c>
      <c r="W1537">
        <v>474</v>
      </c>
      <c r="X1537">
        <v>4.8369999999999997</v>
      </c>
      <c r="Y1537" t="s">
        <v>141</v>
      </c>
    </row>
    <row r="1538" spans="22:25" x14ac:dyDescent="0.25">
      <c r="V1538">
        <v>474.01</v>
      </c>
      <c r="W1538">
        <v>475</v>
      </c>
      <c r="X1538">
        <v>4.8460000000000001</v>
      </c>
      <c r="Y1538" t="s">
        <v>141</v>
      </c>
    </row>
    <row r="1539" spans="22:25" x14ac:dyDescent="0.25">
      <c r="V1539">
        <v>475.01</v>
      </c>
      <c r="W1539">
        <v>476</v>
      </c>
      <c r="X1539">
        <v>4.8559999999999999</v>
      </c>
      <c r="Y1539" t="s">
        <v>141</v>
      </c>
    </row>
    <row r="1540" spans="22:25" x14ac:dyDescent="0.25">
      <c r="V1540">
        <v>476.01</v>
      </c>
      <c r="W1540">
        <v>477</v>
      </c>
      <c r="X1540">
        <v>4.8620000000000001</v>
      </c>
      <c r="Y1540" t="s">
        <v>141</v>
      </c>
    </row>
    <row r="1541" spans="22:25" x14ac:dyDescent="0.25">
      <c r="V1541">
        <v>477.01</v>
      </c>
      <c r="W1541">
        <v>478</v>
      </c>
      <c r="X1541">
        <v>4.8680000000000003</v>
      </c>
      <c r="Y1541" t="s">
        <v>141</v>
      </c>
    </row>
    <row r="1542" spans="22:25" x14ac:dyDescent="0.25">
      <c r="V1542">
        <v>478.01</v>
      </c>
      <c r="W1542">
        <v>479</v>
      </c>
      <c r="X1542">
        <v>4.8739999999999997</v>
      </c>
      <c r="Y1542" t="s">
        <v>141</v>
      </c>
    </row>
    <row r="1543" spans="22:25" x14ac:dyDescent="0.25">
      <c r="V1543">
        <v>479.01</v>
      </c>
      <c r="W1543">
        <v>480</v>
      </c>
      <c r="X1543">
        <v>4.88</v>
      </c>
      <c r="Y1543" t="s">
        <v>141</v>
      </c>
    </row>
    <row r="1544" spans="22:25" x14ac:dyDescent="0.25">
      <c r="V1544">
        <v>480.01</v>
      </c>
      <c r="W1544">
        <v>481</v>
      </c>
      <c r="X1544">
        <v>4.8860000000000001</v>
      </c>
      <c r="Y1544" t="s">
        <v>141</v>
      </c>
    </row>
    <row r="1545" spans="22:25" x14ac:dyDescent="0.25">
      <c r="V1545">
        <v>481.01</v>
      </c>
      <c r="W1545">
        <v>482</v>
      </c>
      <c r="X1545">
        <v>4.8920000000000003</v>
      </c>
      <c r="Y1545" t="s">
        <v>141</v>
      </c>
    </row>
    <row r="1546" spans="22:25" x14ac:dyDescent="0.25">
      <c r="V1546">
        <v>482.01</v>
      </c>
      <c r="W1546">
        <v>483</v>
      </c>
      <c r="X1546">
        <v>4.8979999999999997</v>
      </c>
      <c r="Y1546" t="s">
        <v>141</v>
      </c>
    </row>
    <row r="1547" spans="22:25" x14ac:dyDescent="0.25">
      <c r="V1547">
        <v>483.01</v>
      </c>
      <c r="W1547">
        <v>484</v>
      </c>
      <c r="X1547">
        <v>4.9039999999999999</v>
      </c>
      <c r="Y1547" t="s">
        <v>141</v>
      </c>
    </row>
    <row r="1548" spans="22:25" x14ac:dyDescent="0.25">
      <c r="V1548">
        <v>484.01</v>
      </c>
      <c r="W1548">
        <v>485</v>
      </c>
      <c r="X1548">
        <v>4.91</v>
      </c>
      <c r="Y1548" t="s">
        <v>141</v>
      </c>
    </row>
    <row r="1549" spans="22:25" x14ac:dyDescent="0.25">
      <c r="V1549">
        <v>485.01</v>
      </c>
      <c r="W1549">
        <v>486</v>
      </c>
      <c r="X1549">
        <v>4.9180000000000001</v>
      </c>
      <c r="Y1549" t="s">
        <v>141</v>
      </c>
    </row>
    <row r="1550" spans="22:25" x14ac:dyDescent="0.25">
      <c r="V1550">
        <v>486.01</v>
      </c>
      <c r="W1550">
        <v>487</v>
      </c>
      <c r="X1550">
        <v>4.9279999999999999</v>
      </c>
      <c r="Y1550" t="s">
        <v>141</v>
      </c>
    </row>
    <row r="1551" spans="22:25" x14ac:dyDescent="0.25">
      <c r="V1551">
        <v>487.01</v>
      </c>
      <c r="W1551">
        <v>488</v>
      </c>
      <c r="X1551">
        <v>4.9340000000000002</v>
      </c>
      <c r="Y1551" t="s">
        <v>141</v>
      </c>
    </row>
    <row r="1552" spans="22:25" x14ac:dyDescent="0.25">
      <c r="V1552">
        <v>488.01</v>
      </c>
      <c r="W1552">
        <v>489</v>
      </c>
      <c r="X1552">
        <v>4.9400000000000004</v>
      </c>
      <c r="Y1552" t="s">
        <v>141</v>
      </c>
    </row>
    <row r="1553" spans="22:25" x14ac:dyDescent="0.25">
      <c r="V1553">
        <v>489.01</v>
      </c>
      <c r="W1553">
        <v>490</v>
      </c>
      <c r="X1553">
        <v>4.9459999999999997</v>
      </c>
      <c r="Y1553" t="s">
        <v>141</v>
      </c>
    </row>
    <row r="1554" spans="22:25" x14ac:dyDescent="0.25">
      <c r="V1554">
        <v>490.01</v>
      </c>
      <c r="W1554">
        <v>491</v>
      </c>
      <c r="X1554">
        <v>4.952</v>
      </c>
      <c r="Y1554" t="s">
        <v>141</v>
      </c>
    </row>
    <row r="1555" spans="22:25" x14ac:dyDescent="0.25">
      <c r="V1555">
        <v>491.01</v>
      </c>
      <c r="W1555">
        <v>492</v>
      </c>
      <c r="X1555">
        <v>4.9580000000000002</v>
      </c>
      <c r="Y1555" t="s">
        <v>141</v>
      </c>
    </row>
    <row r="1556" spans="22:25" x14ac:dyDescent="0.25">
      <c r="V1556">
        <v>492.01</v>
      </c>
      <c r="W1556">
        <v>493</v>
      </c>
      <c r="X1556">
        <v>4.9640000000000004</v>
      </c>
      <c r="Y1556" t="s">
        <v>141</v>
      </c>
    </row>
    <row r="1557" spans="22:25" x14ac:dyDescent="0.25">
      <c r="V1557">
        <v>493.01</v>
      </c>
      <c r="W1557">
        <v>494</v>
      </c>
      <c r="X1557">
        <v>4.97</v>
      </c>
      <c r="Y1557" t="s">
        <v>141</v>
      </c>
    </row>
    <row r="1558" spans="22:25" x14ac:dyDescent="0.25">
      <c r="V1558">
        <v>494.01</v>
      </c>
      <c r="W1558">
        <v>495</v>
      </c>
      <c r="X1558">
        <v>4.9740000000000002</v>
      </c>
      <c r="Y1558" t="s">
        <v>141</v>
      </c>
    </row>
    <row r="1559" spans="22:25" x14ac:dyDescent="0.25">
      <c r="V1559">
        <v>495.01</v>
      </c>
      <c r="W1559">
        <v>496</v>
      </c>
      <c r="X1559">
        <v>4.9779999999999998</v>
      </c>
      <c r="Y1559" t="s">
        <v>141</v>
      </c>
    </row>
    <row r="1560" spans="22:25" x14ac:dyDescent="0.25">
      <c r="V1560">
        <v>496.01</v>
      </c>
      <c r="W1560">
        <v>497</v>
      </c>
      <c r="X1560">
        <v>4.984</v>
      </c>
      <c r="Y1560" t="s">
        <v>141</v>
      </c>
    </row>
    <row r="1561" spans="22:25" x14ac:dyDescent="0.25">
      <c r="V1561">
        <v>497.01</v>
      </c>
      <c r="W1561">
        <v>498</v>
      </c>
      <c r="X1561">
        <v>4.99</v>
      </c>
      <c r="Y1561" t="s">
        <v>141</v>
      </c>
    </row>
    <row r="1562" spans="22:25" x14ac:dyDescent="0.25">
      <c r="V1562">
        <v>498.01</v>
      </c>
      <c r="W1562">
        <v>499</v>
      </c>
      <c r="X1562">
        <v>4.9939999999999998</v>
      </c>
      <c r="Y1562" t="s">
        <v>141</v>
      </c>
    </row>
    <row r="1563" spans="22:25" x14ac:dyDescent="0.25">
      <c r="V1563">
        <v>499.01</v>
      </c>
      <c r="W1563">
        <v>500</v>
      </c>
      <c r="X1563">
        <v>4.9980000000000002</v>
      </c>
      <c r="Y1563" t="s">
        <v>141</v>
      </c>
    </row>
    <row r="1564" spans="22:25" x14ac:dyDescent="0.25">
      <c r="V1564">
        <v>500.01</v>
      </c>
      <c r="W1564">
        <v>501</v>
      </c>
      <c r="X1564">
        <v>5.0019999999999998</v>
      </c>
      <c r="Y1564" t="s">
        <v>141</v>
      </c>
    </row>
    <row r="1565" spans="22:25" x14ac:dyDescent="0.25">
      <c r="V1565">
        <v>501.01</v>
      </c>
      <c r="W1565">
        <v>502</v>
      </c>
      <c r="X1565">
        <v>5.0060000000000002</v>
      </c>
      <c r="Y1565" t="s">
        <v>141</v>
      </c>
    </row>
    <row r="1566" spans="22:25" x14ac:dyDescent="0.25">
      <c r="V1566">
        <v>502.01</v>
      </c>
      <c r="W1566">
        <v>503</v>
      </c>
      <c r="X1566">
        <v>5.01</v>
      </c>
      <c r="Y1566" t="s">
        <v>141</v>
      </c>
    </row>
    <row r="1567" spans="22:25" x14ac:dyDescent="0.25">
      <c r="V1567">
        <v>503.01</v>
      </c>
      <c r="W1567">
        <v>504</v>
      </c>
      <c r="X1567">
        <v>5.0140000000000002</v>
      </c>
      <c r="Y1567" t="s">
        <v>141</v>
      </c>
    </row>
    <row r="1568" spans="22:25" x14ac:dyDescent="0.25">
      <c r="V1568">
        <v>504.01</v>
      </c>
      <c r="W1568">
        <v>505</v>
      </c>
      <c r="X1568">
        <v>5.0179999999999998</v>
      </c>
      <c r="Y1568" t="s">
        <v>141</v>
      </c>
    </row>
    <row r="1569" spans="22:25" x14ac:dyDescent="0.25">
      <c r="V1569">
        <v>505.01</v>
      </c>
      <c r="W1569">
        <v>506</v>
      </c>
      <c r="X1569">
        <v>5.0219999999999896</v>
      </c>
      <c r="Y1569" t="s">
        <v>141</v>
      </c>
    </row>
    <row r="1570" spans="22:25" x14ac:dyDescent="0.25">
      <c r="V1570">
        <v>506.01</v>
      </c>
      <c r="W1570">
        <v>507</v>
      </c>
      <c r="X1570">
        <v>5.0279999999999898</v>
      </c>
      <c r="Y1570" t="s">
        <v>141</v>
      </c>
    </row>
    <row r="1571" spans="22:25" x14ac:dyDescent="0.25">
      <c r="V1571">
        <v>507.01</v>
      </c>
      <c r="W1571">
        <v>508</v>
      </c>
      <c r="X1571">
        <v>5.03399999999999</v>
      </c>
      <c r="Y1571" t="s">
        <v>141</v>
      </c>
    </row>
    <row r="1572" spans="22:25" x14ac:dyDescent="0.25">
      <c r="V1572">
        <v>508.01</v>
      </c>
      <c r="W1572">
        <v>509</v>
      </c>
      <c r="X1572">
        <v>5.0379999999999896</v>
      </c>
      <c r="Y1572" t="s">
        <v>141</v>
      </c>
    </row>
    <row r="1573" spans="22:25" x14ac:dyDescent="0.25">
      <c r="V1573">
        <v>509.01</v>
      </c>
      <c r="W1573">
        <v>510</v>
      </c>
      <c r="X1573">
        <v>5.04199999999999</v>
      </c>
      <c r="Y1573" t="s">
        <v>141</v>
      </c>
    </row>
    <row r="1574" spans="22:25" x14ac:dyDescent="0.25">
      <c r="V1574">
        <v>510.01</v>
      </c>
      <c r="W1574">
        <v>511</v>
      </c>
      <c r="X1574">
        <v>5.0459999999999896</v>
      </c>
      <c r="Y1574" t="s">
        <v>141</v>
      </c>
    </row>
    <row r="1575" spans="22:25" x14ac:dyDescent="0.25">
      <c r="V1575">
        <v>511.01</v>
      </c>
      <c r="W1575">
        <v>512</v>
      </c>
      <c r="X1575">
        <v>5.05</v>
      </c>
      <c r="Y1575" t="s">
        <v>141</v>
      </c>
    </row>
    <row r="1576" spans="22:25" x14ac:dyDescent="0.25">
      <c r="V1576">
        <v>512.01</v>
      </c>
      <c r="W1576">
        <v>513</v>
      </c>
      <c r="X1576">
        <v>5.0525000000000002</v>
      </c>
      <c r="Y1576" t="s">
        <v>141</v>
      </c>
    </row>
    <row r="1577" spans="22:25" x14ac:dyDescent="0.25">
      <c r="V1577">
        <v>513.01</v>
      </c>
      <c r="W1577">
        <v>514</v>
      </c>
      <c r="X1577">
        <v>5.0549999999999997</v>
      </c>
      <c r="Y1577" t="s">
        <v>141</v>
      </c>
    </row>
    <row r="1578" spans="22:25" x14ac:dyDescent="0.25">
      <c r="V1578">
        <v>514.01</v>
      </c>
      <c r="W1578">
        <v>515</v>
      </c>
      <c r="X1578">
        <v>5.0575000000000001</v>
      </c>
      <c r="Y1578" t="s">
        <v>141</v>
      </c>
    </row>
    <row r="1579" spans="22:25" x14ac:dyDescent="0.25">
      <c r="V1579">
        <v>515.01</v>
      </c>
      <c r="W1579">
        <v>516</v>
      </c>
      <c r="X1579">
        <v>5.0599999999999996</v>
      </c>
      <c r="Y1579" t="s">
        <v>141</v>
      </c>
    </row>
    <row r="1580" spans="22:25" x14ac:dyDescent="0.25">
      <c r="V1580">
        <v>516.01</v>
      </c>
      <c r="W1580">
        <v>517</v>
      </c>
      <c r="X1580">
        <v>5.0625</v>
      </c>
      <c r="Y1580" t="s">
        <v>141</v>
      </c>
    </row>
    <row r="1581" spans="22:25" x14ac:dyDescent="0.25">
      <c r="V1581">
        <v>517.01</v>
      </c>
      <c r="W1581">
        <v>518</v>
      </c>
      <c r="X1581">
        <v>5.0674999999999999</v>
      </c>
      <c r="Y1581" t="s">
        <v>141</v>
      </c>
    </row>
    <row r="1582" spans="22:25" x14ac:dyDescent="0.25">
      <c r="V1582">
        <v>518.01</v>
      </c>
      <c r="W1582">
        <v>519</v>
      </c>
      <c r="X1582">
        <v>5.07</v>
      </c>
      <c r="Y1582" t="s">
        <v>141</v>
      </c>
    </row>
    <row r="1583" spans="22:25" x14ac:dyDescent="0.25">
      <c r="V1583">
        <v>519.01</v>
      </c>
      <c r="W1583">
        <v>520</v>
      </c>
      <c r="X1583">
        <v>5.0724999999999998</v>
      </c>
      <c r="Y1583" t="s">
        <v>141</v>
      </c>
    </row>
    <row r="1584" spans="22:25" x14ac:dyDescent="0.25">
      <c r="V1584">
        <v>520.01</v>
      </c>
      <c r="W1584">
        <v>521</v>
      </c>
      <c r="X1584">
        <v>5.0750000000000002</v>
      </c>
      <c r="Y1584" t="s">
        <v>141</v>
      </c>
    </row>
    <row r="1585" spans="22:25" x14ac:dyDescent="0.25">
      <c r="V1585">
        <v>521.01</v>
      </c>
      <c r="W1585">
        <v>522</v>
      </c>
      <c r="X1585">
        <v>5.0774999999999997</v>
      </c>
      <c r="Y1585" t="s">
        <v>141</v>
      </c>
    </row>
    <row r="1586" spans="22:25" x14ac:dyDescent="0.25">
      <c r="V1586">
        <v>522.01</v>
      </c>
      <c r="W1586">
        <v>523</v>
      </c>
      <c r="X1586">
        <v>5.08</v>
      </c>
      <c r="Y1586" t="s">
        <v>141</v>
      </c>
    </row>
    <row r="1587" spans="22:25" x14ac:dyDescent="0.25">
      <c r="V1587">
        <v>523.01</v>
      </c>
      <c r="W1587">
        <v>524</v>
      </c>
      <c r="X1587">
        <v>5.0824999999999996</v>
      </c>
      <c r="Y1587" t="s">
        <v>141</v>
      </c>
    </row>
    <row r="1588" spans="22:25" x14ac:dyDescent="0.25">
      <c r="V1588">
        <v>524.01</v>
      </c>
      <c r="W1588">
        <v>525</v>
      </c>
      <c r="X1588">
        <v>5.0850000000000097</v>
      </c>
      <c r="Y1588" t="s">
        <v>141</v>
      </c>
    </row>
    <row r="1589" spans="22:25" x14ac:dyDescent="0.25">
      <c r="V1589">
        <v>525.01</v>
      </c>
      <c r="W1589">
        <v>526</v>
      </c>
      <c r="X1589">
        <v>5.0875000000000101</v>
      </c>
      <c r="Y1589" t="s">
        <v>141</v>
      </c>
    </row>
    <row r="1590" spans="22:25" x14ac:dyDescent="0.25">
      <c r="V1590">
        <v>526.01</v>
      </c>
      <c r="W1590">
        <v>527</v>
      </c>
      <c r="X1590">
        <v>5.0900000000000096</v>
      </c>
      <c r="Y1590" t="s">
        <v>141</v>
      </c>
    </row>
    <row r="1591" spans="22:25" x14ac:dyDescent="0.25">
      <c r="V1591">
        <v>527.01</v>
      </c>
      <c r="W1591">
        <v>528</v>
      </c>
      <c r="X1591">
        <v>5.09250000000001</v>
      </c>
      <c r="Y1591" t="s">
        <v>141</v>
      </c>
    </row>
    <row r="1592" spans="22:25" x14ac:dyDescent="0.25">
      <c r="V1592">
        <v>528.01</v>
      </c>
      <c r="W1592">
        <v>529</v>
      </c>
      <c r="X1592">
        <v>5.0960000000000099</v>
      </c>
      <c r="Y1592" t="s">
        <v>141</v>
      </c>
    </row>
    <row r="1593" spans="22:25" x14ac:dyDescent="0.25">
      <c r="V1593">
        <v>529.01</v>
      </c>
      <c r="W1593">
        <v>530</v>
      </c>
      <c r="X1593">
        <v>5.0999999999999996</v>
      </c>
      <c r="Y1593" t="s">
        <v>141</v>
      </c>
    </row>
    <row r="1594" spans="22:25" x14ac:dyDescent="0.25">
      <c r="V1594">
        <v>530.01</v>
      </c>
      <c r="W1594">
        <v>531</v>
      </c>
      <c r="X1594">
        <v>5.1014999999999997</v>
      </c>
      <c r="Y1594" t="s">
        <v>141</v>
      </c>
    </row>
    <row r="1595" spans="22:25" x14ac:dyDescent="0.25">
      <c r="V1595">
        <v>531.01</v>
      </c>
      <c r="W1595">
        <v>532</v>
      </c>
      <c r="X1595">
        <v>5.1029999999999998</v>
      </c>
      <c r="Y1595" t="s">
        <v>141</v>
      </c>
    </row>
    <row r="1596" spans="22:25" x14ac:dyDescent="0.25">
      <c r="V1596">
        <v>532.01</v>
      </c>
      <c r="W1596">
        <v>533</v>
      </c>
      <c r="X1596">
        <v>5.1044999999999998</v>
      </c>
      <c r="Y1596" t="s">
        <v>141</v>
      </c>
    </row>
    <row r="1597" spans="22:25" x14ac:dyDescent="0.25">
      <c r="V1597">
        <v>533.01</v>
      </c>
      <c r="W1597">
        <v>534</v>
      </c>
      <c r="X1597">
        <v>5.1059999999999999</v>
      </c>
      <c r="Y1597" t="s">
        <v>141</v>
      </c>
    </row>
    <row r="1598" spans="22:25" x14ac:dyDescent="0.25">
      <c r="V1598">
        <v>534.01</v>
      </c>
      <c r="W1598">
        <v>535</v>
      </c>
      <c r="X1598">
        <v>5.1074999999999999</v>
      </c>
      <c r="Y1598" t="s">
        <v>141</v>
      </c>
    </row>
    <row r="1599" spans="22:25" x14ac:dyDescent="0.25">
      <c r="V1599">
        <v>535.01</v>
      </c>
      <c r="W1599">
        <v>536</v>
      </c>
      <c r="X1599">
        <v>5.109</v>
      </c>
      <c r="Y1599" t="s">
        <v>141</v>
      </c>
    </row>
    <row r="1600" spans="22:25" x14ac:dyDescent="0.25">
      <c r="V1600">
        <v>536.01</v>
      </c>
      <c r="W1600">
        <v>537</v>
      </c>
      <c r="X1600">
        <v>5.1105</v>
      </c>
      <c r="Y1600" t="s">
        <v>141</v>
      </c>
    </row>
    <row r="1601" spans="22:25" x14ac:dyDescent="0.25">
      <c r="V1601">
        <v>537.01</v>
      </c>
      <c r="W1601">
        <v>538</v>
      </c>
      <c r="X1601">
        <v>5.1120000000000001</v>
      </c>
      <c r="Y1601" t="s">
        <v>141</v>
      </c>
    </row>
    <row r="1602" spans="22:25" x14ac:dyDescent="0.25">
      <c r="V1602">
        <v>538.01</v>
      </c>
      <c r="W1602">
        <v>539</v>
      </c>
      <c r="X1602">
        <v>5.1139999999999999</v>
      </c>
      <c r="Y1602" t="s">
        <v>141</v>
      </c>
    </row>
    <row r="1603" spans="22:25" x14ac:dyDescent="0.25">
      <c r="V1603">
        <v>539.01</v>
      </c>
      <c r="W1603">
        <v>540</v>
      </c>
      <c r="X1603">
        <v>5.1165000000000003</v>
      </c>
      <c r="Y1603" t="s">
        <v>141</v>
      </c>
    </row>
    <row r="1604" spans="22:25" x14ac:dyDescent="0.25">
      <c r="V1604">
        <v>540.01</v>
      </c>
      <c r="W1604">
        <v>541</v>
      </c>
      <c r="X1604">
        <v>5.1180000000000003</v>
      </c>
      <c r="Y1604" t="s">
        <v>141</v>
      </c>
    </row>
    <row r="1605" spans="22:25" x14ac:dyDescent="0.25">
      <c r="V1605">
        <v>541.01</v>
      </c>
      <c r="W1605">
        <v>542</v>
      </c>
      <c r="X1605">
        <v>5.1195000000000004</v>
      </c>
      <c r="Y1605" t="s">
        <v>141</v>
      </c>
    </row>
    <row r="1606" spans="22:25" x14ac:dyDescent="0.25">
      <c r="V1606">
        <v>542.01</v>
      </c>
      <c r="W1606">
        <v>543</v>
      </c>
      <c r="X1606">
        <v>5.1210000000000004</v>
      </c>
      <c r="Y1606" t="s">
        <v>141</v>
      </c>
    </row>
    <row r="1607" spans="22:25" x14ac:dyDescent="0.25">
      <c r="V1607">
        <v>543.01</v>
      </c>
      <c r="W1607">
        <v>544</v>
      </c>
      <c r="X1607">
        <v>5.1224999999999996</v>
      </c>
      <c r="Y1607" t="s">
        <v>141</v>
      </c>
    </row>
    <row r="1608" spans="22:25" x14ac:dyDescent="0.25">
      <c r="V1608">
        <v>544.01</v>
      </c>
      <c r="W1608">
        <v>545</v>
      </c>
      <c r="X1608">
        <v>5.1239999999999997</v>
      </c>
      <c r="Y1608" t="s">
        <v>141</v>
      </c>
    </row>
    <row r="1609" spans="22:25" x14ac:dyDescent="0.25">
      <c r="V1609">
        <v>545.01</v>
      </c>
      <c r="W1609">
        <v>546</v>
      </c>
      <c r="X1609">
        <v>5.1254999999999997</v>
      </c>
      <c r="Y1609" t="s">
        <v>141</v>
      </c>
    </row>
    <row r="1610" spans="22:25" x14ac:dyDescent="0.25">
      <c r="V1610">
        <v>546.01</v>
      </c>
      <c r="W1610">
        <v>547</v>
      </c>
      <c r="X1610">
        <v>5.1269999999999998</v>
      </c>
      <c r="Y1610" t="s">
        <v>141</v>
      </c>
    </row>
    <row r="1611" spans="22:25" x14ac:dyDescent="0.25">
      <c r="V1611">
        <v>547.01</v>
      </c>
      <c r="W1611">
        <v>548</v>
      </c>
      <c r="X1611">
        <v>5.1284999999999998</v>
      </c>
      <c r="Y1611" t="s">
        <v>141</v>
      </c>
    </row>
    <row r="1612" spans="22:25" x14ac:dyDescent="0.25">
      <c r="V1612">
        <v>548.01</v>
      </c>
      <c r="W1612">
        <v>549</v>
      </c>
      <c r="X1612">
        <v>5.13</v>
      </c>
      <c r="Y1612" t="s">
        <v>141</v>
      </c>
    </row>
    <row r="1613" spans="22:25" x14ac:dyDescent="0.25">
      <c r="V1613">
        <v>549.01</v>
      </c>
      <c r="W1613">
        <v>5</v>
      </c>
      <c r="X1613">
        <v>2.31</v>
      </c>
      <c r="Y1613" t="s">
        <v>44</v>
      </c>
    </row>
    <row r="1614" spans="22:25" x14ac:dyDescent="0.25">
      <c r="V1614">
        <v>5.01</v>
      </c>
      <c r="W1614">
        <v>6</v>
      </c>
      <c r="X1614">
        <v>2.34</v>
      </c>
      <c r="Y1614" t="s">
        <v>44</v>
      </c>
    </row>
    <row r="1615" spans="22:25" x14ac:dyDescent="0.25">
      <c r="V1615">
        <v>6.01</v>
      </c>
      <c r="W1615">
        <v>7</v>
      </c>
      <c r="X1615">
        <v>2.37</v>
      </c>
      <c r="Y1615" t="s">
        <v>44</v>
      </c>
    </row>
    <row r="1616" spans="22:25" x14ac:dyDescent="0.25">
      <c r="V1616">
        <v>7.01</v>
      </c>
      <c r="W1616">
        <v>8</v>
      </c>
      <c r="X1616">
        <v>2.4</v>
      </c>
      <c r="Y1616" t="s">
        <v>44</v>
      </c>
    </row>
    <row r="1617" spans="22:25" x14ac:dyDescent="0.25">
      <c r="V1617">
        <v>8.01</v>
      </c>
      <c r="W1617">
        <v>9</v>
      </c>
      <c r="X1617">
        <v>2.4300000000000002</v>
      </c>
      <c r="Y1617" t="s">
        <v>44</v>
      </c>
    </row>
    <row r="1618" spans="22:25" x14ac:dyDescent="0.25">
      <c r="V1618">
        <v>9.01</v>
      </c>
      <c r="W1618">
        <v>10</v>
      </c>
      <c r="X1618">
        <v>2.44</v>
      </c>
      <c r="Y1618" t="s">
        <v>44</v>
      </c>
    </row>
    <row r="1619" spans="22:25" x14ac:dyDescent="0.25">
      <c r="V1619">
        <v>10.01</v>
      </c>
      <c r="W1619">
        <v>11</v>
      </c>
      <c r="X1619">
        <v>2.4500000000000002</v>
      </c>
      <c r="Y1619" t="s">
        <v>44</v>
      </c>
    </row>
    <row r="1620" spans="22:25" x14ac:dyDescent="0.25">
      <c r="V1620">
        <v>11.01</v>
      </c>
      <c r="W1620">
        <v>12</v>
      </c>
      <c r="X1620">
        <v>2.46</v>
      </c>
      <c r="Y1620" t="s">
        <v>44</v>
      </c>
    </row>
    <row r="1621" spans="22:25" x14ac:dyDescent="0.25">
      <c r="V1621">
        <v>12.01</v>
      </c>
      <c r="W1621">
        <v>13</v>
      </c>
      <c r="X1621">
        <v>2.4700000000000002</v>
      </c>
      <c r="Y1621" t="s">
        <v>44</v>
      </c>
    </row>
    <row r="1622" spans="22:25" x14ac:dyDescent="0.25">
      <c r="V1622">
        <v>13.01</v>
      </c>
      <c r="W1622">
        <v>14</v>
      </c>
      <c r="X1622">
        <v>2.48</v>
      </c>
      <c r="Y1622" t="s">
        <v>44</v>
      </c>
    </row>
    <row r="1623" spans="22:25" x14ac:dyDescent="0.25">
      <c r="V1623">
        <v>14.01</v>
      </c>
      <c r="W1623">
        <v>15</v>
      </c>
      <c r="X1623">
        <v>2.4900000000000002</v>
      </c>
      <c r="Y1623" t="s">
        <v>44</v>
      </c>
    </row>
    <row r="1624" spans="22:25" x14ac:dyDescent="0.25">
      <c r="V1624">
        <v>15.01</v>
      </c>
      <c r="W1624">
        <v>16</v>
      </c>
      <c r="X1624">
        <v>2.5499999999999998</v>
      </c>
      <c r="Y1624" t="s">
        <v>44</v>
      </c>
    </row>
    <row r="1625" spans="22:25" x14ac:dyDescent="0.25">
      <c r="V1625">
        <v>16.010000000000002</v>
      </c>
      <c r="W1625">
        <v>17</v>
      </c>
      <c r="X1625">
        <v>2.52</v>
      </c>
      <c r="Y1625" t="s">
        <v>44</v>
      </c>
    </row>
    <row r="1626" spans="22:25" x14ac:dyDescent="0.25">
      <c r="V1626">
        <v>17.010000000000002</v>
      </c>
      <c r="W1626">
        <v>18</v>
      </c>
      <c r="X1626">
        <v>2.5299999999999998</v>
      </c>
      <c r="Y1626" t="s">
        <v>44</v>
      </c>
    </row>
    <row r="1627" spans="22:25" x14ac:dyDescent="0.25">
      <c r="V1627">
        <v>18.010000000000002</v>
      </c>
      <c r="W1627">
        <v>19</v>
      </c>
      <c r="X1627">
        <v>2.5445000000000002</v>
      </c>
      <c r="Y1627" t="s">
        <v>44</v>
      </c>
    </row>
    <row r="1628" spans="22:25" x14ac:dyDescent="0.25">
      <c r="V1628">
        <v>19.010000000000002</v>
      </c>
      <c r="W1628">
        <v>20</v>
      </c>
      <c r="X1628">
        <v>2.5590000000000002</v>
      </c>
      <c r="Y1628" t="s">
        <v>44</v>
      </c>
    </row>
    <row r="1629" spans="22:25" x14ac:dyDescent="0.25">
      <c r="V1629">
        <v>20.010000000000002</v>
      </c>
      <c r="W1629">
        <v>21</v>
      </c>
      <c r="X1629">
        <v>2.5735000000000001</v>
      </c>
      <c r="Y1629" t="s">
        <v>44</v>
      </c>
    </row>
    <row r="1630" spans="22:25" x14ac:dyDescent="0.25">
      <c r="V1630">
        <v>21.01</v>
      </c>
      <c r="W1630">
        <v>22</v>
      </c>
      <c r="X1630">
        <v>2.5880000000000001</v>
      </c>
      <c r="Y1630" t="s">
        <v>44</v>
      </c>
    </row>
    <row r="1631" spans="22:25" x14ac:dyDescent="0.25">
      <c r="V1631">
        <v>22.01</v>
      </c>
      <c r="W1631">
        <v>23</v>
      </c>
      <c r="X1631">
        <v>2.6025</v>
      </c>
      <c r="Y1631" t="s">
        <v>44</v>
      </c>
    </row>
    <row r="1632" spans="22:25" x14ac:dyDescent="0.25">
      <c r="V1632">
        <v>23.01</v>
      </c>
      <c r="W1632">
        <v>24</v>
      </c>
      <c r="X1632">
        <v>2.617</v>
      </c>
      <c r="Y1632" t="s">
        <v>44</v>
      </c>
    </row>
    <row r="1633" spans="22:25" x14ac:dyDescent="0.25">
      <c r="V1633">
        <v>24.01</v>
      </c>
      <c r="W1633">
        <v>25</v>
      </c>
      <c r="X1633">
        <v>2.6315</v>
      </c>
      <c r="Y1633" t="s">
        <v>44</v>
      </c>
    </row>
    <row r="1634" spans="22:25" x14ac:dyDescent="0.25">
      <c r="V1634">
        <v>25.01</v>
      </c>
      <c r="W1634">
        <v>26</v>
      </c>
      <c r="X1634">
        <v>2.6459999999999999</v>
      </c>
      <c r="Y1634" t="s">
        <v>44</v>
      </c>
    </row>
    <row r="1635" spans="22:25" x14ac:dyDescent="0.25">
      <c r="V1635">
        <v>26.01</v>
      </c>
      <c r="W1635">
        <v>27</v>
      </c>
      <c r="X1635">
        <v>2.6604999999999999</v>
      </c>
      <c r="Y1635" t="s">
        <v>44</v>
      </c>
    </row>
    <row r="1636" spans="22:25" x14ac:dyDescent="0.25">
      <c r="V1636">
        <v>27.01</v>
      </c>
      <c r="W1636">
        <v>28</v>
      </c>
      <c r="X1636">
        <v>2.6894999999999998</v>
      </c>
      <c r="Y1636" t="s">
        <v>44</v>
      </c>
    </row>
    <row r="1637" spans="22:25" x14ac:dyDescent="0.25">
      <c r="V1637">
        <v>28.01</v>
      </c>
      <c r="W1637">
        <v>29</v>
      </c>
      <c r="X1637">
        <v>2.7040000000000002</v>
      </c>
      <c r="Y1637" t="s">
        <v>44</v>
      </c>
    </row>
    <row r="1638" spans="22:25" x14ac:dyDescent="0.25">
      <c r="V1638">
        <v>29.01</v>
      </c>
      <c r="W1638">
        <v>30</v>
      </c>
      <c r="X1638">
        <v>2.7185000000000001</v>
      </c>
      <c r="Y1638" t="s">
        <v>44</v>
      </c>
    </row>
    <row r="1639" spans="22:25" x14ac:dyDescent="0.25">
      <c r="V1639">
        <v>30.01</v>
      </c>
      <c r="W1639">
        <v>31</v>
      </c>
      <c r="X1639">
        <v>2.7330000000000001</v>
      </c>
      <c r="Y1639" t="s">
        <v>44</v>
      </c>
    </row>
    <row r="1640" spans="22:25" x14ac:dyDescent="0.25">
      <c r="V1640">
        <v>31.01</v>
      </c>
      <c r="W1640">
        <v>32</v>
      </c>
      <c r="X1640">
        <v>2.7475000000000001</v>
      </c>
      <c r="Y1640" t="s">
        <v>44</v>
      </c>
    </row>
    <row r="1641" spans="22:25" x14ac:dyDescent="0.25">
      <c r="V1641">
        <v>32.01</v>
      </c>
      <c r="W1641">
        <v>33</v>
      </c>
      <c r="X1641">
        <v>2.762</v>
      </c>
      <c r="Y1641" t="s">
        <v>44</v>
      </c>
    </row>
    <row r="1642" spans="22:25" x14ac:dyDescent="0.25">
      <c r="V1642">
        <v>33.01</v>
      </c>
      <c r="W1642">
        <v>34</v>
      </c>
      <c r="X1642">
        <v>2.7765</v>
      </c>
      <c r="Y1642" t="s">
        <v>44</v>
      </c>
    </row>
    <row r="1643" spans="22:25" x14ac:dyDescent="0.25">
      <c r="V1643">
        <v>34.01</v>
      </c>
      <c r="W1643">
        <v>35</v>
      </c>
      <c r="X1643">
        <v>2.7909999999999999</v>
      </c>
      <c r="Y1643" t="s">
        <v>44</v>
      </c>
    </row>
    <row r="1644" spans="22:25" x14ac:dyDescent="0.25">
      <c r="V1644">
        <v>35.01</v>
      </c>
      <c r="W1644">
        <v>36</v>
      </c>
      <c r="X1644">
        <v>2.8054999999999999</v>
      </c>
      <c r="Y1644" t="s">
        <v>44</v>
      </c>
    </row>
    <row r="1645" spans="22:25" x14ac:dyDescent="0.25">
      <c r="V1645">
        <v>36.01</v>
      </c>
      <c r="W1645">
        <v>37</v>
      </c>
      <c r="X1645">
        <v>2.8279999999999998</v>
      </c>
      <c r="Y1645" t="s">
        <v>44</v>
      </c>
    </row>
    <row r="1646" spans="22:25" x14ac:dyDescent="0.25">
      <c r="V1646">
        <v>37.01</v>
      </c>
      <c r="W1646">
        <v>38</v>
      </c>
      <c r="X1646">
        <v>2.8530000000000002</v>
      </c>
      <c r="Y1646" t="s">
        <v>44</v>
      </c>
    </row>
    <row r="1647" spans="22:25" x14ac:dyDescent="0.25">
      <c r="V1647">
        <v>38.01</v>
      </c>
      <c r="W1647">
        <v>39</v>
      </c>
      <c r="X1647">
        <v>2.8694999999999999</v>
      </c>
      <c r="Y1647" t="s">
        <v>44</v>
      </c>
    </row>
    <row r="1648" spans="22:25" x14ac:dyDescent="0.25">
      <c r="V1648">
        <v>39.01</v>
      </c>
      <c r="W1648">
        <v>40</v>
      </c>
      <c r="X1648">
        <v>2.8860000000000001</v>
      </c>
      <c r="Y1648" t="s">
        <v>44</v>
      </c>
    </row>
    <row r="1649" spans="22:25" x14ac:dyDescent="0.25">
      <c r="V1649">
        <v>40.01</v>
      </c>
      <c r="W1649">
        <v>41</v>
      </c>
      <c r="X1649">
        <v>2.9024999999999999</v>
      </c>
      <c r="Y1649" t="s">
        <v>44</v>
      </c>
    </row>
    <row r="1650" spans="22:25" x14ac:dyDescent="0.25">
      <c r="V1650">
        <v>41.01</v>
      </c>
      <c r="W1650">
        <v>42</v>
      </c>
      <c r="X1650">
        <v>2.919</v>
      </c>
      <c r="Y1650" t="s">
        <v>44</v>
      </c>
    </row>
    <row r="1651" spans="22:25" x14ac:dyDescent="0.25">
      <c r="V1651">
        <v>42.01</v>
      </c>
      <c r="W1651">
        <v>43</v>
      </c>
      <c r="X1651">
        <v>2.9355000000000002</v>
      </c>
      <c r="Y1651" t="s">
        <v>44</v>
      </c>
    </row>
    <row r="1652" spans="22:25" x14ac:dyDescent="0.25">
      <c r="V1652">
        <v>43.01</v>
      </c>
      <c r="W1652">
        <v>44</v>
      </c>
      <c r="X1652">
        <v>2.952</v>
      </c>
      <c r="Y1652" t="s">
        <v>44</v>
      </c>
    </row>
    <row r="1653" spans="22:25" x14ac:dyDescent="0.25">
      <c r="V1653">
        <v>44.01</v>
      </c>
      <c r="W1653">
        <v>45</v>
      </c>
      <c r="X1653">
        <v>2.9685000000000001</v>
      </c>
      <c r="Y1653" t="s">
        <v>44</v>
      </c>
    </row>
    <row r="1654" spans="22:25" x14ac:dyDescent="0.25">
      <c r="V1654">
        <v>45.01</v>
      </c>
      <c r="W1654">
        <v>46</v>
      </c>
      <c r="X1654">
        <v>2.9849999999999999</v>
      </c>
      <c r="Y1654" t="s">
        <v>44</v>
      </c>
    </row>
    <row r="1655" spans="22:25" x14ac:dyDescent="0.25">
      <c r="V1655">
        <v>46.01</v>
      </c>
      <c r="W1655">
        <v>47</v>
      </c>
      <c r="X1655">
        <v>3.0015000000000001</v>
      </c>
      <c r="Y1655" t="s">
        <v>44</v>
      </c>
    </row>
    <row r="1656" spans="22:25" x14ac:dyDescent="0.25">
      <c r="V1656">
        <v>47.01</v>
      </c>
      <c r="W1656">
        <v>48</v>
      </c>
      <c r="X1656">
        <v>3.0245000000000002</v>
      </c>
      <c r="Y1656" t="s">
        <v>44</v>
      </c>
    </row>
    <row r="1657" spans="22:25" x14ac:dyDescent="0.25">
      <c r="V1657">
        <v>48.01</v>
      </c>
      <c r="W1657">
        <v>49</v>
      </c>
      <c r="X1657">
        <v>3.0510000000000002</v>
      </c>
      <c r="Y1657" t="s">
        <v>44</v>
      </c>
    </row>
    <row r="1658" spans="22:25" x14ac:dyDescent="0.25">
      <c r="V1658">
        <v>49.01</v>
      </c>
      <c r="W1658">
        <v>50</v>
      </c>
      <c r="X1658">
        <v>3.0674999999999999</v>
      </c>
      <c r="Y1658" t="s">
        <v>44</v>
      </c>
    </row>
    <row r="1659" spans="22:25" x14ac:dyDescent="0.25">
      <c r="V1659">
        <v>50.01</v>
      </c>
      <c r="W1659">
        <v>51</v>
      </c>
      <c r="X1659">
        <v>3.0840000000000001</v>
      </c>
      <c r="Y1659" t="s">
        <v>44</v>
      </c>
    </row>
    <row r="1660" spans="22:25" x14ac:dyDescent="0.25">
      <c r="V1660">
        <v>51.01</v>
      </c>
      <c r="W1660">
        <v>52</v>
      </c>
      <c r="X1660">
        <v>3.1004999999999998</v>
      </c>
      <c r="Y1660" t="s">
        <v>44</v>
      </c>
    </row>
    <row r="1661" spans="22:25" x14ac:dyDescent="0.25">
      <c r="V1661">
        <v>52.01</v>
      </c>
      <c r="W1661">
        <v>53</v>
      </c>
      <c r="X1661">
        <v>3.117</v>
      </c>
      <c r="Y1661" t="s">
        <v>44</v>
      </c>
    </row>
    <row r="1662" spans="22:25" x14ac:dyDescent="0.25">
      <c r="V1662">
        <v>53.01</v>
      </c>
      <c r="W1662">
        <v>54</v>
      </c>
      <c r="X1662">
        <v>3.1335000000000002</v>
      </c>
      <c r="Y1662" t="s">
        <v>44</v>
      </c>
    </row>
    <row r="1663" spans="22:25" x14ac:dyDescent="0.25">
      <c r="V1663">
        <v>54.01</v>
      </c>
      <c r="W1663">
        <v>55</v>
      </c>
      <c r="X1663">
        <v>3.15</v>
      </c>
      <c r="Y1663" t="s">
        <v>44</v>
      </c>
    </row>
    <row r="1664" spans="22:25" x14ac:dyDescent="0.25">
      <c r="V1664">
        <v>55.01</v>
      </c>
      <c r="W1664">
        <v>56</v>
      </c>
      <c r="X1664">
        <v>3.1545000000000001</v>
      </c>
      <c r="Y1664" t="s">
        <v>44</v>
      </c>
    </row>
    <row r="1665" spans="22:25" x14ac:dyDescent="0.25">
      <c r="V1665">
        <v>56.01</v>
      </c>
      <c r="W1665">
        <v>57</v>
      </c>
      <c r="X1665">
        <v>3.1589999999999998</v>
      </c>
      <c r="Y1665" t="s">
        <v>44</v>
      </c>
    </row>
    <row r="1666" spans="22:25" x14ac:dyDescent="0.25">
      <c r="V1666">
        <v>57.01</v>
      </c>
      <c r="W1666">
        <v>58</v>
      </c>
      <c r="X1666">
        <v>3.1635</v>
      </c>
      <c r="Y1666" t="s">
        <v>44</v>
      </c>
    </row>
    <row r="1667" spans="22:25" x14ac:dyDescent="0.25">
      <c r="V1667">
        <v>58.01</v>
      </c>
      <c r="W1667">
        <v>59</v>
      </c>
      <c r="X1667">
        <v>3.1680000000000001</v>
      </c>
      <c r="Y1667" t="s">
        <v>44</v>
      </c>
    </row>
    <row r="1668" spans="22:25" x14ac:dyDescent="0.25">
      <c r="V1668">
        <v>59.01</v>
      </c>
      <c r="W1668">
        <v>60</v>
      </c>
      <c r="X1668">
        <v>3.177</v>
      </c>
      <c r="Y1668" t="s">
        <v>44</v>
      </c>
    </row>
    <row r="1669" spans="22:25" x14ac:dyDescent="0.25">
      <c r="V1669">
        <v>60.01</v>
      </c>
      <c r="W1669">
        <v>61</v>
      </c>
      <c r="X1669">
        <v>3.1815000000000002</v>
      </c>
      <c r="Y1669" t="s">
        <v>44</v>
      </c>
    </row>
    <row r="1670" spans="22:25" x14ac:dyDescent="0.25">
      <c r="V1670">
        <v>61.01</v>
      </c>
      <c r="W1670">
        <v>62</v>
      </c>
      <c r="X1670">
        <v>3.1859999999999999</v>
      </c>
      <c r="Y1670" t="s">
        <v>44</v>
      </c>
    </row>
    <row r="1671" spans="22:25" x14ac:dyDescent="0.25">
      <c r="V1671">
        <v>62.01</v>
      </c>
      <c r="W1671">
        <v>63</v>
      </c>
      <c r="X1671">
        <v>3.1905000000000001</v>
      </c>
      <c r="Y1671" t="s">
        <v>44</v>
      </c>
    </row>
    <row r="1672" spans="22:25" x14ac:dyDescent="0.25">
      <c r="V1672">
        <v>63.01</v>
      </c>
      <c r="W1672">
        <v>64</v>
      </c>
      <c r="X1672">
        <v>3.1949999999999998</v>
      </c>
      <c r="Y1672" t="s">
        <v>44</v>
      </c>
    </row>
    <row r="1673" spans="22:25" x14ac:dyDescent="0.25">
      <c r="V1673">
        <v>64.010000000000005</v>
      </c>
      <c r="W1673">
        <v>65</v>
      </c>
      <c r="X1673">
        <v>3.1995</v>
      </c>
      <c r="Y1673" t="s">
        <v>44</v>
      </c>
    </row>
    <row r="1674" spans="22:25" x14ac:dyDescent="0.25">
      <c r="V1674">
        <v>65.010000000000005</v>
      </c>
      <c r="W1674">
        <v>66</v>
      </c>
      <c r="X1674">
        <v>3.2040000000000002</v>
      </c>
      <c r="Y1674" t="s">
        <v>44</v>
      </c>
    </row>
    <row r="1675" spans="22:25" x14ac:dyDescent="0.25">
      <c r="V1675">
        <v>66.010000000000005</v>
      </c>
      <c r="W1675">
        <v>67</v>
      </c>
      <c r="X1675">
        <v>3.2084999999999999</v>
      </c>
      <c r="Y1675" t="s">
        <v>44</v>
      </c>
    </row>
    <row r="1676" spans="22:25" x14ac:dyDescent="0.25">
      <c r="V1676">
        <v>67.010000000000005</v>
      </c>
      <c r="W1676">
        <v>68</v>
      </c>
      <c r="X1676">
        <v>3.2130000000000001</v>
      </c>
      <c r="Y1676" t="s">
        <v>44</v>
      </c>
    </row>
    <row r="1677" spans="22:25" x14ac:dyDescent="0.25">
      <c r="V1677">
        <v>68.010000000000005</v>
      </c>
      <c r="W1677">
        <v>69</v>
      </c>
      <c r="X1677">
        <v>3.2174999999999998</v>
      </c>
      <c r="Y1677" t="s">
        <v>44</v>
      </c>
    </row>
    <row r="1678" spans="22:25" x14ac:dyDescent="0.25">
      <c r="V1678">
        <v>69.010000000000005</v>
      </c>
      <c r="W1678">
        <v>70</v>
      </c>
      <c r="X1678">
        <v>3.2265000000000001</v>
      </c>
      <c r="Y1678" t="s">
        <v>44</v>
      </c>
    </row>
    <row r="1679" spans="22:25" x14ac:dyDescent="0.25">
      <c r="V1679">
        <v>70.010000000000005</v>
      </c>
      <c r="W1679">
        <v>71</v>
      </c>
      <c r="X1679">
        <v>3.2309999999999999</v>
      </c>
      <c r="Y1679" t="s">
        <v>44</v>
      </c>
    </row>
    <row r="1680" spans="22:25" x14ac:dyDescent="0.25">
      <c r="V1680">
        <v>71.010000000000005</v>
      </c>
      <c r="W1680">
        <v>72</v>
      </c>
      <c r="X1680">
        <v>3.2355</v>
      </c>
      <c r="Y1680" t="s">
        <v>44</v>
      </c>
    </row>
    <row r="1681" spans="22:25" x14ac:dyDescent="0.25">
      <c r="V1681">
        <v>72.010000000000005</v>
      </c>
      <c r="W1681">
        <v>73</v>
      </c>
      <c r="X1681">
        <v>3.24</v>
      </c>
      <c r="Y1681" t="s">
        <v>44</v>
      </c>
    </row>
    <row r="1682" spans="22:25" x14ac:dyDescent="0.25">
      <c r="V1682">
        <v>73.010000000000005</v>
      </c>
      <c r="W1682">
        <v>74</v>
      </c>
      <c r="X1682">
        <v>3.2395</v>
      </c>
      <c r="Y1682" t="s">
        <v>44</v>
      </c>
    </row>
    <row r="1683" spans="22:25" x14ac:dyDescent="0.25">
      <c r="V1683">
        <v>74.010000000000005</v>
      </c>
      <c r="W1683">
        <v>75</v>
      </c>
      <c r="X1683">
        <v>3.2389999999999999</v>
      </c>
      <c r="Y1683" t="s">
        <v>44</v>
      </c>
    </row>
    <row r="1684" spans="22:25" x14ac:dyDescent="0.25">
      <c r="V1684">
        <v>75.010000000000005</v>
      </c>
      <c r="W1684">
        <v>76</v>
      </c>
      <c r="X1684">
        <v>3.2385000000000002</v>
      </c>
      <c r="Y1684" t="s">
        <v>44</v>
      </c>
    </row>
    <row r="1685" spans="22:25" x14ac:dyDescent="0.25">
      <c r="V1685">
        <v>76.010000000000005</v>
      </c>
      <c r="W1685">
        <v>77</v>
      </c>
      <c r="X1685">
        <v>3.238</v>
      </c>
      <c r="Y1685" t="s">
        <v>44</v>
      </c>
    </row>
    <row r="1686" spans="22:25" x14ac:dyDescent="0.25">
      <c r="V1686">
        <v>77.010000000000005</v>
      </c>
      <c r="W1686">
        <v>78</v>
      </c>
      <c r="X1686">
        <v>3.2374999999999998</v>
      </c>
      <c r="Y1686" t="s">
        <v>44</v>
      </c>
    </row>
    <row r="1687" spans="22:25" x14ac:dyDescent="0.25">
      <c r="V1687">
        <v>78.010000000000005</v>
      </c>
      <c r="W1687">
        <v>79</v>
      </c>
      <c r="X1687">
        <v>3.2370000000000001</v>
      </c>
      <c r="Y1687" t="s">
        <v>44</v>
      </c>
    </row>
    <row r="1688" spans="22:25" x14ac:dyDescent="0.25">
      <c r="V1688">
        <v>79.010000000000005</v>
      </c>
      <c r="W1688">
        <v>80</v>
      </c>
      <c r="X1688">
        <v>3.2364999999999999</v>
      </c>
      <c r="Y1688" t="s">
        <v>44</v>
      </c>
    </row>
    <row r="1689" spans="22:25" x14ac:dyDescent="0.25">
      <c r="V1689">
        <v>80.010000000000005</v>
      </c>
      <c r="W1689">
        <v>81</v>
      </c>
      <c r="X1689">
        <v>3.2355</v>
      </c>
      <c r="Y1689" t="s">
        <v>44</v>
      </c>
    </row>
    <row r="1690" spans="22:25" x14ac:dyDescent="0.25">
      <c r="V1690">
        <v>81.010000000000005</v>
      </c>
      <c r="W1690">
        <v>82</v>
      </c>
      <c r="X1690">
        <v>3.2349999999999999</v>
      </c>
      <c r="Y1690" t="s">
        <v>44</v>
      </c>
    </row>
    <row r="1691" spans="22:25" x14ac:dyDescent="0.25">
      <c r="V1691">
        <v>82.01</v>
      </c>
      <c r="W1691">
        <v>83</v>
      </c>
      <c r="X1691">
        <v>3.2345000000000002</v>
      </c>
      <c r="Y1691" t="s">
        <v>44</v>
      </c>
    </row>
    <row r="1692" spans="22:25" x14ac:dyDescent="0.25">
      <c r="V1692">
        <v>83.01</v>
      </c>
      <c r="W1692">
        <v>84</v>
      </c>
      <c r="X1692">
        <v>3.234</v>
      </c>
      <c r="Y1692" t="s">
        <v>44</v>
      </c>
    </row>
    <row r="1693" spans="22:25" x14ac:dyDescent="0.25">
      <c r="V1693">
        <v>84.01</v>
      </c>
      <c r="W1693">
        <v>85</v>
      </c>
      <c r="X1693">
        <v>3.2334999999999998</v>
      </c>
      <c r="Y1693" t="s">
        <v>44</v>
      </c>
    </row>
    <row r="1694" spans="22:25" x14ac:dyDescent="0.25">
      <c r="V1694">
        <v>85.01</v>
      </c>
      <c r="W1694">
        <v>86</v>
      </c>
      <c r="X1694">
        <v>3.2330000000000001</v>
      </c>
      <c r="Y1694" t="s">
        <v>44</v>
      </c>
    </row>
    <row r="1695" spans="22:25" x14ac:dyDescent="0.25">
      <c r="V1695">
        <v>86.01</v>
      </c>
      <c r="W1695">
        <v>87</v>
      </c>
      <c r="X1695">
        <v>3.2324999999999999</v>
      </c>
      <c r="Y1695" t="s">
        <v>44</v>
      </c>
    </row>
    <row r="1696" spans="22:25" x14ac:dyDescent="0.25">
      <c r="V1696">
        <v>87.01</v>
      </c>
      <c r="W1696">
        <v>88</v>
      </c>
      <c r="X1696">
        <v>3.2320000000000002</v>
      </c>
      <c r="Y1696" t="s">
        <v>44</v>
      </c>
    </row>
    <row r="1697" spans="22:25" x14ac:dyDescent="0.25">
      <c r="V1697">
        <v>88.01</v>
      </c>
      <c r="W1697">
        <v>89</v>
      </c>
      <c r="X1697">
        <v>3.2315</v>
      </c>
      <c r="Y1697" t="s">
        <v>44</v>
      </c>
    </row>
    <row r="1698" spans="22:25" x14ac:dyDescent="0.25">
      <c r="V1698">
        <v>89.01</v>
      </c>
      <c r="W1698">
        <v>90</v>
      </c>
      <c r="X1698">
        <v>3.2309999999999999</v>
      </c>
      <c r="Y1698" t="s">
        <v>44</v>
      </c>
    </row>
    <row r="1699" spans="22:25" x14ac:dyDescent="0.25">
      <c r="V1699">
        <v>90.01</v>
      </c>
      <c r="W1699">
        <v>91</v>
      </c>
      <c r="X1699">
        <v>3.23</v>
      </c>
      <c r="Y1699" t="s">
        <v>44</v>
      </c>
    </row>
    <row r="1700" spans="22:25" x14ac:dyDescent="0.25">
      <c r="V1700">
        <v>91.01</v>
      </c>
      <c r="W1700">
        <v>92</v>
      </c>
      <c r="X1700">
        <v>3.2290000000000001</v>
      </c>
      <c r="Y1700" t="s">
        <v>44</v>
      </c>
    </row>
    <row r="1701" spans="22:25" x14ac:dyDescent="0.25">
      <c r="V1701">
        <v>92.01</v>
      </c>
      <c r="W1701">
        <v>93</v>
      </c>
      <c r="X1701">
        <v>3.2280000000000002</v>
      </c>
      <c r="Y1701" t="s">
        <v>44</v>
      </c>
    </row>
    <row r="1702" spans="22:25" x14ac:dyDescent="0.25">
      <c r="V1702">
        <v>93.01</v>
      </c>
      <c r="W1702">
        <v>94</v>
      </c>
      <c r="X1702">
        <v>3.2269999999999999</v>
      </c>
      <c r="Y1702" t="s">
        <v>44</v>
      </c>
    </row>
    <row r="1703" spans="22:25" x14ac:dyDescent="0.25">
      <c r="V1703">
        <v>94.01</v>
      </c>
      <c r="W1703">
        <v>95</v>
      </c>
      <c r="X1703">
        <v>3.226</v>
      </c>
      <c r="Y1703" t="s">
        <v>44</v>
      </c>
    </row>
    <row r="1704" spans="22:25" x14ac:dyDescent="0.25">
      <c r="V1704">
        <v>95.01</v>
      </c>
      <c r="W1704">
        <v>96</v>
      </c>
      <c r="X1704">
        <v>3.2250000000000001</v>
      </c>
      <c r="Y1704" t="s">
        <v>44</v>
      </c>
    </row>
    <row r="1705" spans="22:25" x14ac:dyDescent="0.25">
      <c r="V1705">
        <v>96.01</v>
      </c>
      <c r="W1705">
        <v>97</v>
      </c>
      <c r="X1705">
        <v>3.2240000000000002</v>
      </c>
      <c r="Y1705" t="s">
        <v>44</v>
      </c>
    </row>
    <row r="1706" spans="22:25" x14ac:dyDescent="0.25">
      <c r="V1706">
        <v>97.01</v>
      </c>
      <c r="W1706">
        <v>98</v>
      </c>
      <c r="X1706">
        <v>3.2229999999999999</v>
      </c>
      <c r="Y1706" t="s">
        <v>44</v>
      </c>
    </row>
    <row r="1707" spans="22:25" x14ac:dyDescent="0.25">
      <c r="V1707">
        <v>98.01</v>
      </c>
      <c r="W1707">
        <v>99</v>
      </c>
      <c r="X1707">
        <v>3.222</v>
      </c>
      <c r="Y1707" t="s">
        <v>44</v>
      </c>
    </row>
    <row r="1708" spans="22:25" x14ac:dyDescent="0.25">
      <c r="V1708">
        <v>99.01</v>
      </c>
      <c r="W1708">
        <v>100</v>
      </c>
      <c r="X1708">
        <v>3.2210000000000001</v>
      </c>
      <c r="Y1708" t="s">
        <v>44</v>
      </c>
    </row>
    <row r="1709" spans="22:25" x14ac:dyDescent="0.25">
      <c r="V1709">
        <v>100.01</v>
      </c>
      <c r="W1709">
        <v>101</v>
      </c>
      <c r="X1709">
        <v>3.2189999999999999</v>
      </c>
      <c r="Y1709" t="s">
        <v>44</v>
      </c>
    </row>
    <row r="1710" spans="22:25" x14ac:dyDescent="0.25">
      <c r="V1710">
        <v>101.01</v>
      </c>
      <c r="W1710">
        <v>102</v>
      </c>
      <c r="X1710">
        <v>3.218</v>
      </c>
      <c r="Y1710" t="s">
        <v>44</v>
      </c>
    </row>
    <row r="1711" spans="22:25" x14ac:dyDescent="0.25">
      <c r="V1711">
        <v>102.01</v>
      </c>
      <c r="W1711">
        <v>103</v>
      </c>
      <c r="X1711">
        <v>3.2170000000000001</v>
      </c>
      <c r="Y1711" t="s">
        <v>44</v>
      </c>
    </row>
    <row r="1712" spans="22:25" x14ac:dyDescent="0.25">
      <c r="V1712">
        <v>103.01</v>
      </c>
      <c r="W1712">
        <v>104</v>
      </c>
      <c r="X1712">
        <v>3.2160000000000002</v>
      </c>
      <c r="Y1712" t="s">
        <v>44</v>
      </c>
    </row>
    <row r="1713" spans="22:25" x14ac:dyDescent="0.25">
      <c r="V1713">
        <v>104.01</v>
      </c>
      <c r="W1713">
        <v>105</v>
      </c>
      <c r="X1713">
        <v>3.2149999999999999</v>
      </c>
      <c r="Y1713" t="s">
        <v>44</v>
      </c>
    </row>
    <row r="1714" spans="22:25" x14ac:dyDescent="0.25">
      <c r="V1714">
        <v>105.01</v>
      </c>
      <c r="W1714">
        <v>106</v>
      </c>
      <c r="X1714">
        <v>3.214</v>
      </c>
      <c r="Y1714" t="s">
        <v>44</v>
      </c>
    </row>
    <row r="1715" spans="22:25" x14ac:dyDescent="0.25">
      <c r="V1715">
        <v>106.01</v>
      </c>
      <c r="W1715">
        <v>107</v>
      </c>
      <c r="X1715">
        <v>3.2130000000000001</v>
      </c>
      <c r="Y1715" t="s">
        <v>44</v>
      </c>
    </row>
    <row r="1716" spans="22:25" x14ac:dyDescent="0.25">
      <c r="V1716">
        <v>107.01</v>
      </c>
      <c r="W1716">
        <v>108</v>
      </c>
      <c r="X1716">
        <v>3.2120000000000002</v>
      </c>
      <c r="Y1716" t="s">
        <v>44</v>
      </c>
    </row>
    <row r="1717" spans="22:25" x14ac:dyDescent="0.25">
      <c r="V1717">
        <v>108.01</v>
      </c>
      <c r="W1717">
        <v>109</v>
      </c>
      <c r="X1717">
        <v>3.2109999999999999</v>
      </c>
      <c r="Y1717" t="s">
        <v>44</v>
      </c>
    </row>
    <row r="1718" spans="22:25" x14ac:dyDescent="0.25">
      <c r="V1718">
        <v>109.01</v>
      </c>
      <c r="W1718">
        <v>110</v>
      </c>
      <c r="X1718">
        <v>3.21</v>
      </c>
      <c r="Y1718" t="s">
        <v>44</v>
      </c>
    </row>
    <row r="1719" spans="22:25" x14ac:dyDescent="0.25">
      <c r="V1719">
        <v>110.01</v>
      </c>
      <c r="W1719">
        <v>111</v>
      </c>
      <c r="X1719">
        <v>3.2105000000000001</v>
      </c>
      <c r="Y1719" t="s">
        <v>44</v>
      </c>
    </row>
    <row r="1720" spans="22:25" x14ac:dyDescent="0.25">
      <c r="V1720">
        <v>111.01</v>
      </c>
      <c r="W1720">
        <v>112</v>
      </c>
      <c r="X1720">
        <v>3.2109999999999999</v>
      </c>
      <c r="Y1720" t="s">
        <v>44</v>
      </c>
    </row>
    <row r="1721" spans="22:25" x14ac:dyDescent="0.25">
      <c r="V1721">
        <v>112.01</v>
      </c>
      <c r="W1721">
        <v>113</v>
      </c>
      <c r="X1721">
        <v>3.2120000000000002</v>
      </c>
      <c r="Y1721" t="s">
        <v>44</v>
      </c>
    </row>
    <row r="1722" spans="22:25" x14ac:dyDescent="0.25">
      <c r="V1722">
        <v>113.01</v>
      </c>
      <c r="W1722">
        <v>114</v>
      </c>
      <c r="X1722">
        <v>3.2124999999999999</v>
      </c>
      <c r="Y1722" t="s">
        <v>44</v>
      </c>
    </row>
    <row r="1723" spans="22:25" x14ac:dyDescent="0.25">
      <c r="V1723">
        <v>114.01</v>
      </c>
      <c r="W1723">
        <v>115</v>
      </c>
      <c r="X1723">
        <v>3.2130000000000001</v>
      </c>
      <c r="Y1723" t="s">
        <v>44</v>
      </c>
    </row>
    <row r="1724" spans="22:25" x14ac:dyDescent="0.25">
      <c r="V1724">
        <v>115.01</v>
      </c>
      <c r="W1724">
        <v>116</v>
      </c>
      <c r="X1724">
        <v>3.2134999999999998</v>
      </c>
      <c r="Y1724" t="s">
        <v>44</v>
      </c>
    </row>
    <row r="1725" spans="22:25" x14ac:dyDescent="0.25">
      <c r="V1725">
        <v>116.01</v>
      </c>
      <c r="W1725">
        <v>117</v>
      </c>
      <c r="X1725">
        <v>3.214</v>
      </c>
      <c r="Y1725" t="s">
        <v>44</v>
      </c>
    </row>
    <row r="1726" spans="22:25" x14ac:dyDescent="0.25">
      <c r="V1726">
        <v>117.01</v>
      </c>
      <c r="W1726">
        <v>118</v>
      </c>
      <c r="X1726">
        <v>3.2145000000000001</v>
      </c>
      <c r="Y1726" t="s">
        <v>44</v>
      </c>
    </row>
    <row r="1727" spans="22:25" x14ac:dyDescent="0.25">
      <c r="V1727">
        <v>118.01</v>
      </c>
      <c r="W1727">
        <v>119</v>
      </c>
      <c r="X1727">
        <v>3.2149999999999999</v>
      </c>
      <c r="Y1727" t="s">
        <v>44</v>
      </c>
    </row>
    <row r="1728" spans="22:25" x14ac:dyDescent="0.25">
      <c r="V1728">
        <v>119.01</v>
      </c>
      <c r="W1728">
        <v>120</v>
      </c>
      <c r="X1728">
        <v>3.2155</v>
      </c>
      <c r="Y1728" t="s">
        <v>44</v>
      </c>
    </row>
    <row r="1729" spans="22:25" x14ac:dyDescent="0.25">
      <c r="V1729">
        <v>120.01</v>
      </c>
      <c r="W1729">
        <v>121</v>
      </c>
      <c r="X1729">
        <v>3.2160000000000002</v>
      </c>
      <c r="Y1729" t="s">
        <v>44</v>
      </c>
    </row>
    <row r="1730" spans="22:25" x14ac:dyDescent="0.25">
      <c r="V1730">
        <v>121.01</v>
      </c>
      <c r="W1730">
        <v>122</v>
      </c>
      <c r="X1730">
        <v>3.2164999999999999</v>
      </c>
      <c r="Y1730" t="s">
        <v>44</v>
      </c>
    </row>
    <row r="1731" spans="22:25" x14ac:dyDescent="0.25">
      <c r="V1731">
        <v>122.01</v>
      </c>
      <c r="W1731">
        <v>123</v>
      </c>
      <c r="X1731">
        <v>3.2174999999999998</v>
      </c>
      <c r="Y1731" t="s">
        <v>44</v>
      </c>
    </row>
    <row r="1732" spans="22:25" x14ac:dyDescent="0.25">
      <c r="V1732">
        <v>123.01</v>
      </c>
      <c r="W1732">
        <v>124</v>
      </c>
      <c r="X1732">
        <v>3.218</v>
      </c>
      <c r="Y1732" t="s">
        <v>44</v>
      </c>
    </row>
    <row r="1733" spans="22:25" x14ac:dyDescent="0.25">
      <c r="V1733">
        <v>124.01</v>
      </c>
      <c r="W1733">
        <v>125</v>
      </c>
      <c r="X1733">
        <v>3.2185000000000001</v>
      </c>
      <c r="Y1733" t="s">
        <v>44</v>
      </c>
    </row>
    <row r="1734" spans="22:25" x14ac:dyDescent="0.25">
      <c r="V1734">
        <v>125.01</v>
      </c>
      <c r="W1734">
        <v>126</v>
      </c>
      <c r="X1734">
        <v>3.2189999999999999</v>
      </c>
      <c r="Y1734" t="s">
        <v>44</v>
      </c>
    </row>
    <row r="1735" spans="22:25" x14ac:dyDescent="0.25">
      <c r="V1735">
        <v>126.01</v>
      </c>
      <c r="W1735">
        <v>127</v>
      </c>
      <c r="X1735">
        <v>3.2195</v>
      </c>
      <c r="Y1735" t="s">
        <v>44</v>
      </c>
    </row>
    <row r="1736" spans="22:25" x14ac:dyDescent="0.25">
      <c r="V1736">
        <v>127.01</v>
      </c>
      <c r="W1736">
        <v>128</v>
      </c>
      <c r="X1736">
        <v>3.22</v>
      </c>
      <c r="Y1736" t="s">
        <v>44</v>
      </c>
    </row>
    <row r="1737" spans="22:25" x14ac:dyDescent="0.25">
      <c r="V1737">
        <v>128.01</v>
      </c>
      <c r="W1737">
        <v>129</v>
      </c>
      <c r="X1737">
        <v>3.2229999999999999</v>
      </c>
      <c r="Y1737" t="s">
        <v>44</v>
      </c>
    </row>
    <row r="1738" spans="22:25" x14ac:dyDescent="0.25">
      <c r="V1738">
        <v>129.01</v>
      </c>
      <c r="W1738">
        <v>130</v>
      </c>
      <c r="X1738">
        <v>3.226</v>
      </c>
      <c r="Y1738" t="s">
        <v>44</v>
      </c>
    </row>
    <row r="1739" spans="22:25" x14ac:dyDescent="0.25">
      <c r="V1739">
        <v>130.01</v>
      </c>
      <c r="W1739">
        <v>131</v>
      </c>
      <c r="X1739">
        <v>3.2290000000000001</v>
      </c>
      <c r="Y1739" t="s">
        <v>44</v>
      </c>
    </row>
    <row r="1740" spans="22:25" x14ac:dyDescent="0.25">
      <c r="V1740">
        <v>131.01</v>
      </c>
      <c r="W1740">
        <v>132</v>
      </c>
      <c r="X1740">
        <v>3.2320000000000002</v>
      </c>
      <c r="Y1740" t="s">
        <v>44</v>
      </c>
    </row>
    <row r="1741" spans="22:25" x14ac:dyDescent="0.25">
      <c r="V1741">
        <v>132.01</v>
      </c>
      <c r="W1741">
        <v>133</v>
      </c>
      <c r="X1741">
        <v>3.2349999999999999</v>
      </c>
      <c r="Y1741" t="s">
        <v>44</v>
      </c>
    </row>
    <row r="1742" spans="22:25" x14ac:dyDescent="0.25">
      <c r="V1742">
        <v>133.01</v>
      </c>
      <c r="W1742">
        <v>134</v>
      </c>
      <c r="X1742">
        <v>3.2410000000000001</v>
      </c>
      <c r="Y1742" t="s">
        <v>44</v>
      </c>
    </row>
    <row r="1743" spans="22:25" x14ac:dyDescent="0.25">
      <c r="V1743">
        <v>134.01</v>
      </c>
      <c r="W1743">
        <v>135</v>
      </c>
      <c r="X1743">
        <v>3.2440000000000002</v>
      </c>
      <c r="Y1743" t="s">
        <v>44</v>
      </c>
    </row>
    <row r="1744" spans="22:25" x14ac:dyDescent="0.25">
      <c r="V1744">
        <v>135.01</v>
      </c>
      <c r="W1744">
        <v>136</v>
      </c>
      <c r="X1744">
        <v>3.2469999999999999</v>
      </c>
      <c r="Y1744" t="s">
        <v>44</v>
      </c>
    </row>
    <row r="1745" spans="22:25" x14ac:dyDescent="0.25">
      <c r="V1745">
        <v>136.01</v>
      </c>
      <c r="W1745">
        <v>137</v>
      </c>
      <c r="X1745">
        <v>3.25</v>
      </c>
      <c r="Y1745" t="s">
        <v>44</v>
      </c>
    </row>
    <row r="1746" spans="22:25" x14ac:dyDescent="0.25">
      <c r="V1746">
        <v>137.01</v>
      </c>
      <c r="W1746">
        <v>138</v>
      </c>
      <c r="X1746">
        <v>3.2530000000000001</v>
      </c>
      <c r="Y1746" t="s">
        <v>44</v>
      </c>
    </row>
    <row r="1747" spans="22:25" x14ac:dyDescent="0.25">
      <c r="V1747">
        <v>138.01</v>
      </c>
      <c r="W1747">
        <v>139</v>
      </c>
      <c r="X1747">
        <v>3.2559999999999998</v>
      </c>
      <c r="Y1747" t="s">
        <v>44</v>
      </c>
    </row>
    <row r="1748" spans="22:25" x14ac:dyDescent="0.25">
      <c r="V1748">
        <v>139.01</v>
      </c>
      <c r="W1748">
        <v>140</v>
      </c>
      <c r="X1748">
        <v>3.2589999999999999</v>
      </c>
      <c r="Y1748" t="s">
        <v>44</v>
      </c>
    </row>
    <row r="1749" spans="22:25" x14ac:dyDescent="0.25">
      <c r="V1749">
        <v>140.01</v>
      </c>
      <c r="W1749">
        <v>141</v>
      </c>
      <c r="X1749">
        <v>3.262</v>
      </c>
      <c r="Y1749" t="s">
        <v>44</v>
      </c>
    </row>
    <row r="1750" spans="22:25" x14ac:dyDescent="0.25">
      <c r="V1750">
        <v>141.01</v>
      </c>
      <c r="W1750">
        <v>142</v>
      </c>
      <c r="X1750">
        <v>3.2650000000000001</v>
      </c>
      <c r="Y1750" t="s">
        <v>44</v>
      </c>
    </row>
    <row r="1751" spans="22:25" x14ac:dyDescent="0.25">
      <c r="V1751">
        <v>142.01</v>
      </c>
      <c r="W1751">
        <v>143</v>
      </c>
      <c r="X1751">
        <v>3.2679999999999998</v>
      </c>
      <c r="Y1751" t="s">
        <v>44</v>
      </c>
    </row>
    <row r="1752" spans="22:25" x14ac:dyDescent="0.25">
      <c r="V1752">
        <v>143.01</v>
      </c>
      <c r="W1752">
        <v>144</v>
      </c>
      <c r="X1752">
        <v>3.274</v>
      </c>
      <c r="Y1752" t="s">
        <v>44</v>
      </c>
    </row>
    <row r="1753" spans="22:25" x14ac:dyDescent="0.25">
      <c r="V1753">
        <v>144.01</v>
      </c>
      <c r="W1753">
        <v>145</v>
      </c>
      <c r="X1753">
        <v>3.2770000000000001</v>
      </c>
      <c r="Y1753" t="s">
        <v>44</v>
      </c>
    </row>
    <row r="1754" spans="22:25" x14ac:dyDescent="0.25">
      <c r="V1754">
        <v>145.01</v>
      </c>
      <c r="W1754">
        <v>146</v>
      </c>
      <c r="X1754">
        <v>3.28</v>
      </c>
      <c r="Y1754" t="s">
        <v>44</v>
      </c>
    </row>
    <row r="1755" spans="22:25" x14ac:dyDescent="0.25">
      <c r="V1755">
        <v>146.01</v>
      </c>
      <c r="W1755">
        <v>147</v>
      </c>
      <c r="X1755">
        <v>3.286</v>
      </c>
      <c r="Y1755" t="s">
        <v>44</v>
      </c>
    </row>
    <row r="1756" spans="22:25" x14ac:dyDescent="0.25">
      <c r="V1756">
        <v>147.01</v>
      </c>
      <c r="W1756">
        <v>148</v>
      </c>
      <c r="X1756">
        <v>3.2919999999999998</v>
      </c>
      <c r="Y1756" t="s">
        <v>44</v>
      </c>
    </row>
    <row r="1757" spans="22:25" x14ac:dyDescent="0.25">
      <c r="V1757">
        <v>148.01</v>
      </c>
      <c r="W1757">
        <v>149</v>
      </c>
      <c r="X1757">
        <v>3.298</v>
      </c>
      <c r="Y1757" t="s">
        <v>44</v>
      </c>
    </row>
    <row r="1758" spans="22:25" x14ac:dyDescent="0.25">
      <c r="V1758">
        <v>149.01</v>
      </c>
      <c r="W1758">
        <v>150</v>
      </c>
      <c r="X1758">
        <v>3.3039999999999998</v>
      </c>
      <c r="Y1758" t="s">
        <v>44</v>
      </c>
    </row>
    <row r="1759" spans="22:25" x14ac:dyDescent="0.25">
      <c r="V1759">
        <v>150.01</v>
      </c>
      <c r="W1759">
        <v>151</v>
      </c>
      <c r="X1759">
        <v>3.31</v>
      </c>
      <c r="Y1759" t="s">
        <v>44</v>
      </c>
    </row>
    <row r="1760" spans="22:25" x14ac:dyDescent="0.25">
      <c r="V1760">
        <v>151.01</v>
      </c>
      <c r="W1760">
        <v>152</v>
      </c>
      <c r="X1760">
        <v>3.3159999999999998</v>
      </c>
      <c r="Y1760" t="s">
        <v>44</v>
      </c>
    </row>
    <row r="1761" spans="22:25" x14ac:dyDescent="0.25">
      <c r="V1761">
        <v>152.01</v>
      </c>
      <c r="W1761">
        <v>153</v>
      </c>
      <c r="X1761">
        <v>3.3220000000000001</v>
      </c>
      <c r="Y1761" t="s">
        <v>44</v>
      </c>
    </row>
    <row r="1762" spans="22:25" x14ac:dyDescent="0.25">
      <c r="V1762">
        <v>153.01</v>
      </c>
      <c r="W1762">
        <v>154</v>
      </c>
      <c r="X1762">
        <v>3.3279999999999998</v>
      </c>
      <c r="Y1762" t="s">
        <v>44</v>
      </c>
    </row>
    <row r="1763" spans="22:25" x14ac:dyDescent="0.25">
      <c r="V1763">
        <v>154.01</v>
      </c>
      <c r="W1763">
        <v>155</v>
      </c>
      <c r="X1763">
        <v>3.3340000000000001</v>
      </c>
      <c r="Y1763" t="s">
        <v>44</v>
      </c>
    </row>
    <row r="1764" spans="22:25" x14ac:dyDescent="0.25">
      <c r="V1764">
        <v>155.01</v>
      </c>
      <c r="W1764">
        <v>156</v>
      </c>
      <c r="X1764">
        <v>3.3460000000000001</v>
      </c>
      <c r="Y1764" t="s">
        <v>44</v>
      </c>
    </row>
    <row r="1765" spans="22:25" x14ac:dyDescent="0.25">
      <c r="V1765">
        <v>156.01</v>
      </c>
      <c r="W1765">
        <v>157</v>
      </c>
      <c r="X1765">
        <v>3.3519999999999999</v>
      </c>
      <c r="Y1765" t="s">
        <v>44</v>
      </c>
    </row>
    <row r="1766" spans="22:25" x14ac:dyDescent="0.25">
      <c r="V1766">
        <v>157.01</v>
      </c>
      <c r="W1766">
        <v>158</v>
      </c>
      <c r="X1766">
        <v>3.3580000000000001</v>
      </c>
      <c r="Y1766" t="s">
        <v>44</v>
      </c>
    </row>
    <row r="1767" spans="22:25" x14ac:dyDescent="0.25">
      <c r="V1767">
        <v>158.01</v>
      </c>
      <c r="W1767">
        <v>159</v>
      </c>
      <c r="X1767">
        <v>3.3639999999999999</v>
      </c>
      <c r="Y1767" t="s">
        <v>44</v>
      </c>
    </row>
    <row r="1768" spans="22:25" x14ac:dyDescent="0.25">
      <c r="V1768">
        <v>159.01</v>
      </c>
      <c r="W1768">
        <v>160</v>
      </c>
      <c r="X1768">
        <v>3.37</v>
      </c>
      <c r="Y1768" t="s">
        <v>44</v>
      </c>
    </row>
    <row r="1769" spans="22:25" x14ac:dyDescent="0.25">
      <c r="V1769">
        <v>160.01</v>
      </c>
      <c r="W1769">
        <v>161</v>
      </c>
      <c r="X1769">
        <v>3.3759999999999999</v>
      </c>
      <c r="Y1769" t="s">
        <v>44</v>
      </c>
    </row>
    <row r="1770" spans="22:25" x14ac:dyDescent="0.25">
      <c r="V1770">
        <v>161.01</v>
      </c>
      <c r="W1770">
        <v>162</v>
      </c>
      <c r="X1770">
        <v>3.3820000000000001</v>
      </c>
      <c r="Y1770" t="s">
        <v>44</v>
      </c>
    </row>
    <row r="1771" spans="22:25" x14ac:dyDescent="0.25">
      <c r="V1771">
        <v>162.01</v>
      </c>
      <c r="W1771">
        <v>163</v>
      </c>
      <c r="X1771">
        <v>3.3879999999999999</v>
      </c>
      <c r="Y1771" t="s">
        <v>44</v>
      </c>
    </row>
    <row r="1772" spans="22:25" x14ac:dyDescent="0.25">
      <c r="V1772">
        <v>163.01</v>
      </c>
      <c r="W1772">
        <v>164</v>
      </c>
      <c r="X1772">
        <v>3.3940000000000001</v>
      </c>
      <c r="Y1772" t="s">
        <v>44</v>
      </c>
    </row>
    <row r="1773" spans="22:25" x14ac:dyDescent="0.25">
      <c r="V1773">
        <v>164.01</v>
      </c>
      <c r="W1773">
        <v>165</v>
      </c>
      <c r="X1773">
        <v>3.4</v>
      </c>
      <c r="Y1773" t="s">
        <v>44</v>
      </c>
    </row>
    <row r="1774" spans="22:25" x14ac:dyDescent="0.25">
      <c r="V1774">
        <v>165.01</v>
      </c>
      <c r="W1774">
        <v>166</v>
      </c>
      <c r="X1774">
        <v>3.415</v>
      </c>
      <c r="Y1774" t="s">
        <v>44</v>
      </c>
    </row>
    <row r="1775" spans="22:25" x14ac:dyDescent="0.25">
      <c r="V1775">
        <v>166.01</v>
      </c>
      <c r="W1775">
        <v>167</v>
      </c>
      <c r="X1775">
        <v>3.4224999999999999</v>
      </c>
      <c r="Y1775" t="s">
        <v>44</v>
      </c>
    </row>
    <row r="1776" spans="22:25" x14ac:dyDescent="0.25">
      <c r="V1776">
        <v>167.01</v>
      </c>
      <c r="W1776">
        <v>168</v>
      </c>
      <c r="X1776">
        <v>3.43</v>
      </c>
      <c r="Y1776" t="s">
        <v>44</v>
      </c>
    </row>
    <row r="1777" spans="22:25" x14ac:dyDescent="0.25">
      <c r="V1777">
        <v>168.01</v>
      </c>
      <c r="W1777">
        <v>169</v>
      </c>
      <c r="X1777">
        <v>3.4375</v>
      </c>
      <c r="Y1777" t="s">
        <v>44</v>
      </c>
    </row>
    <row r="1778" spans="22:25" x14ac:dyDescent="0.25">
      <c r="V1778">
        <v>169.01</v>
      </c>
      <c r="W1778">
        <v>170</v>
      </c>
      <c r="X1778">
        <v>3.4449999999999998</v>
      </c>
      <c r="Y1778" t="s">
        <v>44</v>
      </c>
    </row>
    <row r="1779" spans="22:25" x14ac:dyDescent="0.25">
      <c r="V1779">
        <v>170.01</v>
      </c>
      <c r="W1779">
        <v>171</v>
      </c>
      <c r="X1779">
        <v>3.4525000000000001</v>
      </c>
      <c r="Y1779" t="s">
        <v>44</v>
      </c>
    </row>
    <row r="1780" spans="22:25" x14ac:dyDescent="0.25">
      <c r="V1780">
        <v>171.01</v>
      </c>
      <c r="W1780">
        <v>172</v>
      </c>
      <c r="X1780">
        <v>3.46</v>
      </c>
      <c r="Y1780" t="s">
        <v>44</v>
      </c>
    </row>
    <row r="1781" spans="22:25" x14ac:dyDescent="0.25">
      <c r="V1781">
        <v>172.01</v>
      </c>
      <c r="W1781">
        <v>173</v>
      </c>
      <c r="X1781">
        <v>3.4674999999999998</v>
      </c>
      <c r="Y1781" t="s">
        <v>44</v>
      </c>
    </row>
    <row r="1782" spans="22:25" x14ac:dyDescent="0.25">
      <c r="V1782">
        <v>173.01</v>
      </c>
      <c r="W1782">
        <v>174</v>
      </c>
      <c r="X1782">
        <v>3.4750000000000001</v>
      </c>
      <c r="Y1782" t="s">
        <v>44</v>
      </c>
    </row>
    <row r="1783" spans="22:25" x14ac:dyDescent="0.25">
      <c r="V1783">
        <v>174.01</v>
      </c>
      <c r="W1783">
        <v>175</v>
      </c>
      <c r="X1783">
        <v>3.4824999999999999</v>
      </c>
      <c r="Y1783" t="s">
        <v>44</v>
      </c>
    </row>
    <row r="1784" spans="22:25" x14ac:dyDescent="0.25">
      <c r="V1784">
        <v>175.01</v>
      </c>
      <c r="W1784">
        <v>176</v>
      </c>
      <c r="X1784">
        <v>3.49</v>
      </c>
      <c r="Y1784" t="s">
        <v>44</v>
      </c>
    </row>
    <row r="1785" spans="22:25" x14ac:dyDescent="0.25">
      <c r="V1785">
        <v>176.01</v>
      </c>
      <c r="W1785">
        <v>177</v>
      </c>
      <c r="X1785">
        <v>3.5049999999999999</v>
      </c>
      <c r="Y1785" t="s">
        <v>44</v>
      </c>
    </row>
    <row r="1786" spans="22:25" x14ac:dyDescent="0.25">
      <c r="V1786">
        <v>177.01</v>
      </c>
      <c r="W1786">
        <v>178</v>
      </c>
      <c r="X1786">
        <v>3.5125000000000002</v>
      </c>
      <c r="Y1786" t="s">
        <v>44</v>
      </c>
    </row>
    <row r="1787" spans="22:25" x14ac:dyDescent="0.25">
      <c r="V1787">
        <v>178.01</v>
      </c>
      <c r="W1787">
        <v>179</v>
      </c>
      <c r="X1787">
        <v>3.52</v>
      </c>
      <c r="Y1787" t="s">
        <v>44</v>
      </c>
    </row>
    <row r="1788" spans="22:25" x14ac:dyDescent="0.25">
      <c r="V1788">
        <v>179.01</v>
      </c>
      <c r="W1788">
        <v>180</v>
      </c>
      <c r="X1788">
        <v>3.5274999999999999</v>
      </c>
      <c r="Y1788" t="s">
        <v>44</v>
      </c>
    </row>
    <row r="1789" spans="22:25" x14ac:dyDescent="0.25">
      <c r="V1789">
        <v>180.01</v>
      </c>
      <c r="W1789">
        <v>181</v>
      </c>
      <c r="X1789">
        <v>3.5350000000000001</v>
      </c>
      <c r="Y1789" t="s">
        <v>44</v>
      </c>
    </row>
    <row r="1790" spans="22:25" x14ac:dyDescent="0.25">
      <c r="V1790">
        <v>181.01</v>
      </c>
      <c r="W1790">
        <v>182</v>
      </c>
      <c r="X1790">
        <v>3.5425</v>
      </c>
      <c r="Y1790" t="s">
        <v>44</v>
      </c>
    </row>
    <row r="1791" spans="22:25" x14ac:dyDescent="0.25">
      <c r="V1791">
        <v>182.01</v>
      </c>
      <c r="W1791">
        <v>183</v>
      </c>
      <c r="X1791">
        <v>3.55</v>
      </c>
      <c r="Y1791" t="s">
        <v>44</v>
      </c>
    </row>
    <row r="1792" spans="22:25" x14ac:dyDescent="0.25">
      <c r="V1792">
        <v>183.01</v>
      </c>
      <c r="W1792">
        <v>184</v>
      </c>
      <c r="X1792">
        <v>3.5575000000000001</v>
      </c>
      <c r="Y1792" t="s">
        <v>44</v>
      </c>
    </row>
    <row r="1793" spans="22:25" x14ac:dyDescent="0.25">
      <c r="V1793">
        <v>184.01</v>
      </c>
      <c r="W1793">
        <v>185</v>
      </c>
      <c r="X1793">
        <v>3.5649999999999999</v>
      </c>
      <c r="Y1793" t="s">
        <v>44</v>
      </c>
    </row>
    <row r="1794" spans="22:25" x14ac:dyDescent="0.25">
      <c r="V1794">
        <v>185.01</v>
      </c>
      <c r="W1794">
        <v>186</v>
      </c>
      <c r="X1794">
        <v>3.5724999999999998</v>
      </c>
      <c r="Y1794" t="s">
        <v>44</v>
      </c>
    </row>
    <row r="1795" spans="22:25" x14ac:dyDescent="0.25">
      <c r="V1795">
        <v>186.01</v>
      </c>
      <c r="W1795">
        <v>187</v>
      </c>
      <c r="X1795">
        <v>3.5840000000000001</v>
      </c>
      <c r="Y1795" t="s">
        <v>44</v>
      </c>
    </row>
    <row r="1796" spans="22:25" x14ac:dyDescent="0.25">
      <c r="V1796">
        <v>187.01</v>
      </c>
      <c r="W1796">
        <v>188</v>
      </c>
      <c r="X1796">
        <v>3.5950000000000002</v>
      </c>
      <c r="Y1796" t="s">
        <v>44</v>
      </c>
    </row>
    <row r="1797" spans="22:25" x14ac:dyDescent="0.25">
      <c r="V1797">
        <v>188.01</v>
      </c>
      <c r="W1797">
        <v>189</v>
      </c>
      <c r="X1797">
        <v>3.6025</v>
      </c>
      <c r="Y1797" t="s">
        <v>44</v>
      </c>
    </row>
    <row r="1798" spans="22:25" x14ac:dyDescent="0.25">
      <c r="V1798">
        <v>189.01</v>
      </c>
      <c r="W1798">
        <v>190</v>
      </c>
      <c r="X1798">
        <v>3.61</v>
      </c>
      <c r="Y1798" t="s">
        <v>44</v>
      </c>
    </row>
    <row r="1799" spans="22:25" x14ac:dyDescent="0.25">
      <c r="V1799">
        <v>190.01</v>
      </c>
      <c r="W1799">
        <v>191</v>
      </c>
      <c r="X1799">
        <v>3.6175000000000002</v>
      </c>
      <c r="Y1799" t="s">
        <v>44</v>
      </c>
    </row>
    <row r="1800" spans="22:25" x14ac:dyDescent="0.25">
      <c r="V1800">
        <v>191.01</v>
      </c>
      <c r="W1800">
        <v>192</v>
      </c>
      <c r="X1800">
        <v>3.625</v>
      </c>
      <c r="Y1800" t="s">
        <v>44</v>
      </c>
    </row>
    <row r="1801" spans="22:25" x14ac:dyDescent="0.25">
      <c r="V1801">
        <v>192.01</v>
      </c>
      <c r="W1801">
        <v>193</v>
      </c>
      <c r="X1801">
        <v>3.6324999999999998</v>
      </c>
      <c r="Y1801" t="s">
        <v>44</v>
      </c>
    </row>
    <row r="1802" spans="22:25" x14ac:dyDescent="0.25">
      <c r="V1802">
        <v>193.01</v>
      </c>
      <c r="W1802">
        <v>194</v>
      </c>
      <c r="X1802">
        <v>3.64</v>
      </c>
      <c r="Y1802" t="s">
        <v>44</v>
      </c>
    </row>
    <row r="1803" spans="22:25" x14ac:dyDescent="0.25">
      <c r="V1803">
        <v>194.01</v>
      </c>
      <c r="W1803">
        <v>195</v>
      </c>
      <c r="X1803">
        <v>3.6475</v>
      </c>
      <c r="Y1803" t="s">
        <v>44</v>
      </c>
    </row>
    <row r="1804" spans="22:25" x14ac:dyDescent="0.25">
      <c r="V1804">
        <v>195.01</v>
      </c>
      <c r="W1804">
        <v>196</v>
      </c>
      <c r="X1804">
        <v>3.6549999999999998</v>
      </c>
      <c r="Y1804" t="s">
        <v>44</v>
      </c>
    </row>
    <row r="1805" spans="22:25" x14ac:dyDescent="0.25">
      <c r="V1805">
        <v>196.01</v>
      </c>
      <c r="W1805">
        <v>197</v>
      </c>
      <c r="X1805">
        <v>3.6625000000000001</v>
      </c>
      <c r="Y1805" t="s">
        <v>44</v>
      </c>
    </row>
    <row r="1806" spans="22:25" x14ac:dyDescent="0.25">
      <c r="V1806">
        <v>197.01</v>
      </c>
      <c r="W1806">
        <v>198</v>
      </c>
      <c r="X1806">
        <v>3.6775000000000002</v>
      </c>
      <c r="Y1806" t="s">
        <v>44</v>
      </c>
    </row>
    <row r="1807" spans="22:25" x14ac:dyDescent="0.25">
      <c r="V1807">
        <v>198.01</v>
      </c>
      <c r="W1807">
        <v>199</v>
      </c>
      <c r="X1807">
        <v>3.6850000000000001</v>
      </c>
      <c r="Y1807" t="s">
        <v>44</v>
      </c>
    </row>
    <row r="1808" spans="22:25" x14ac:dyDescent="0.25">
      <c r="V1808">
        <v>199.01</v>
      </c>
      <c r="W1808">
        <v>200</v>
      </c>
      <c r="X1808">
        <v>3.6924999999999999</v>
      </c>
      <c r="Y1808" t="s">
        <v>44</v>
      </c>
    </row>
    <row r="1809" spans="22:25" x14ac:dyDescent="0.25">
      <c r="V1809">
        <v>200.01</v>
      </c>
      <c r="W1809">
        <v>201</v>
      </c>
      <c r="X1809">
        <v>3.7</v>
      </c>
      <c r="Y1809" t="s">
        <v>44</v>
      </c>
    </row>
    <row r="1810" spans="22:25" x14ac:dyDescent="0.25">
      <c r="V1810">
        <v>201.01</v>
      </c>
      <c r="W1810">
        <v>202</v>
      </c>
      <c r="X1810">
        <v>3.7069999999999999</v>
      </c>
      <c r="Y1810" t="s">
        <v>44</v>
      </c>
    </row>
    <row r="1811" spans="22:25" x14ac:dyDescent="0.25">
      <c r="V1811">
        <v>202.01</v>
      </c>
      <c r="W1811">
        <v>203</v>
      </c>
      <c r="X1811">
        <v>3.714</v>
      </c>
      <c r="Y1811" t="s">
        <v>44</v>
      </c>
    </row>
    <row r="1812" spans="22:25" x14ac:dyDescent="0.25">
      <c r="V1812">
        <v>203.01</v>
      </c>
      <c r="W1812">
        <v>204</v>
      </c>
      <c r="X1812">
        <v>3.7210000000000001</v>
      </c>
      <c r="Y1812" t="s">
        <v>44</v>
      </c>
    </row>
    <row r="1813" spans="22:25" x14ac:dyDescent="0.25">
      <c r="V1813">
        <v>204.01</v>
      </c>
      <c r="W1813">
        <v>205</v>
      </c>
      <c r="X1813">
        <v>3.7280000000000002</v>
      </c>
      <c r="Y1813" t="s">
        <v>44</v>
      </c>
    </row>
    <row r="1814" spans="22:25" x14ac:dyDescent="0.25">
      <c r="V1814">
        <v>205.01</v>
      </c>
      <c r="W1814">
        <v>206</v>
      </c>
      <c r="X1814">
        <v>3.7349999999999999</v>
      </c>
      <c r="Y1814" t="s">
        <v>44</v>
      </c>
    </row>
    <row r="1815" spans="22:25" x14ac:dyDescent="0.25">
      <c r="V1815">
        <v>206.01</v>
      </c>
      <c r="W1815">
        <v>207</v>
      </c>
      <c r="X1815">
        <v>3.742</v>
      </c>
      <c r="Y1815" t="s">
        <v>44</v>
      </c>
    </row>
    <row r="1816" spans="22:25" x14ac:dyDescent="0.25">
      <c r="V1816">
        <v>207.01</v>
      </c>
      <c r="W1816">
        <v>208</v>
      </c>
      <c r="X1816">
        <v>3.7490000000000001</v>
      </c>
      <c r="Y1816" t="s">
        <v>44</v>
      </c>
    </row>
    <row r="1817" spans="22:25" x14ac:dyDescent="0.25">
      <c r="V1817">
        <v>208.01</v>
      </c>
      <c r="W1817">
        <v>209</v>
      </c>
      <c r="X1817">
        <v>3.7629999999999999</v>
      </c>
      <c r="Y1817" t="s">
        <v>44</v>
      </c>
    </row>
    <row r="1818" spans="22:25" x14ac:dyDescent="0.25">
      <c r="V1818">
        <v>209.01</v>
      </c>
      <c r="W1818">
        <v>210</v>
      </c>
      <c r="X1818">
        <v>3.77</v>
      </c>
      <c r="Y1818" t="s">
        <v>44</v>
      </c>
    </row>
    <row r="1819" spans="22:25" x14ac:dyDescent="0.25">
      <c r="V1819">
        <v>210.01</v>
      </c>
      <c r="W1819">
        <v>211</v>
      </c>
      <c r="X1819">
        <v>3.7770000000000001</v>
      </c>
      <c r="Y1819" t="s">
        <v>44</v>
      </c>
    </row>
    <row r="1820" spans="22:25" x14ac:dyDescent="0.25">
      <c r="V1820">
        <v>211.01</v>
      </c>
      <c r="W1820">
        <v>212</v>
      </c>
      <c r="X1820">
        <v>3.7839999999999998</v>
      </c>
      <c r="Y1820" t="s">
        <v>44</v>
      </c>
    </row>
    <row r="1821" spans="22:25" x14ac:dyDescent="0.25">
      <c r="V1821">
        <v>212.01</v>
      </c>
      <c r="W1821">
        <v>213</v>
      </c>
      <c r="X1821">
        <v>3.7909999999999999</v>
      </c>
      <c r="Y1821" t="s">
        <v>44</v>
      </c>
    </row>
    <row r="1822" spans="22:25" x14ac:dyDescent="0.25">
      <c r="V1822">
        <v>213.01</v>
      </c>
      <c r="W1822">
        <v>214</v>
      </c>
      <c r="X1822">
        <v>3.798</v>
      </c>
      <c r="Y1822" t="s">
        <v>44</v>
      </c>
    </row>
    <row r="1823" spans="22:25" x14ac:dyDescent="0.25">
      <c r="V1823">
        <v>214.01</v>
      </c>
      <c r="W1823">
        <v>215</v>
      </c>
      <c r="X1823">
        <v>3.8050000000000002</v>
      </c>
      <c r="Y1823" t="s">
        <v>44</v>
      </c>
    </row>
    <row r="1824" spans="22:25" x14ac:dyDescent="0.25">
      <c r="V1824">
        <v>215.01</v>
      </c>
      <c r="W1824">
        <v>216</v>
      </c>
      <c r="X1824">
        <v>3.8119999999999998</v>
      </c>
      <c r="Y1824" t="s">
        <v>44</v>
      </c>
    </row>
    <row r="1825" spans="22:25" x14ac:dyDescent="0.25">
      <c r="V1825">
        <v>216.01</v>
      </c>
      <c r="W1825">
        <v>217</v>
      </c>
      <c r="X1825">
        <v>3.819</v>
      </c>
      <c r="Y1825" t="s">
        <v>44</v>
      </c>
    </row>
    <row r="1826" spans="22:25" x14ac:dyDescent="0.25">
      <c r="V1826">
        <v>217.01</v>
      </c>
      <c r="W1826">
        <v>218</v>
      </c>
      <c r="X1826">
        <v>3.8260000000000001</v>
      </c>
      <c r="Y1826" t="s">
        <v>44</v>
      </c>
    </row>
    <row r="1827" spans="22:25" x14ac:dyDescent="0.25">
      <c r="V1827">
        <v>218.01</v>
      </c>
      <c r="W1827">
        <v>219</v>
      </c>
      <c r="X1827">
        <v>3.84</v>
      </c>
      <c r="Y1827" t="s">
        <v>44</v>
      </c>
    </row>
    <row r="1828" spans="22:25" x14ac:dyDescent="0.25">
      <c r="V1828">
        <v>219.01</v>
      </c>
      <c r="W1828">
        <v>220</v>
      </c>
      <c r="X1828">
        <v>3.8445</v>
      </c>
      <c r="Y1828" t="s">
        <v>44</v>
      </c>
    </row>
    <row r="1829" spans="22:25" x14ac:dyDescent="0.25">
      <c r="V1829">
        <v>220.01</v>
      </c>
      <c r="W1829">
        <v>221</v>
      </c>
      <c r="X1829">
        <v>3.8490000000000002</v>
      </c>
      <c r="Y1829" t="s">
        <v>44</v>
      </c>
    </row>
    <row r="1830" spans="22:25" x14ac:dyDescent="0.25">
      <c r="V1830">
        <v>221.01</v>
      </c>
      <c r="W1830">
        <v>222</v>
      </c>
      <c r="X1830">
        <v>3.8534999999999999</v>
      </c>
      <c r="Y1830" t="s">
        <v>44</v>
      </c>
    </row>
    <row r="1831" spans="22:25" x14ac:dyDescent="0.25">
      <c r="V1831">
        <v>222.01</v>
      </c>
      <c r="W1831">
        <v>223</v>
      </c>
      <c r="X1831">
        <v>3.8580000000000001</v>
      </c>
      <c r="Y1831" t="s">
        <v>44</v>
      </c>
    </row>
    <row r="1832" spans="22:25" x14ac:dyDescent="0.25">
      <c r="V1832">
        <v>223.01</v>
      </c>
      <c r="W1832">
        <v>224</v>
      </c>
      <c r="X1832">
        <v>3.8624999999999998</v>
      </c>
      <c r="Y1832" t="s">
        <v>44</v>
      </c>
    </row>
    <row r="1833" spans="22:25" x14ac:dyDescent="0.25">
      <c r="V1833">
        <v>224.01</v>
      </c>
      <c r="W1833">
        <v>225</v>
      </c>
      <c r="X1833">
        <v>3.867</v>
      </c>
      <c r="Y1833" t="s">
        <v>44</v>
      </c>
    </row>
    <row r="1834" spans="22:25" x14ac:dyDescent="0.25">
      <c r="V1834">
        <v>225.01</v>
      </c>
      <c r="W1834">
        <v>226</v>
      </c>
      <c r="X1834">
        <v>3.8715000000000002</v>
      </c>
      <c r="Y1834" t="s">
        <v>44</v>
      </c>
    </row>
    <row r="1835" spans="22:25" x14ac:dyDescent="0.25">
      <c r="V1835">
        <v>226.01</v>
      </c>
      <c r="W1835">
        <v>227</v>
      </c>
      <c r="X1835">
        <v>3.8759999999999999</v>
      </c>
      <c r="Y1835" t="s">
        <v>44</v>
      </c>
    </row>
    <row r="1836" spans="22:25" x14ac:dyDescent="0.25">
      <c r="V1836">
        <v>227.01</v>
      </c>
      <c r="W1836">
        <v>228</v>
      </c>
      <c r="X1836">
        <v>3.8805000000000001</v>
      </c>
      <c r="Y1836" t="s">
        <v>44</v>
      </c>
    </row>
    <row r="1837" spans="22:25" x14ac:dyDescent="0.25">
      <c r="V1837">
        <v>228.01</v>
      </c>
      <c r="W1837">
        <v>229</v>
      </c>
      <c r="X1837">
        <v>3.8849999999999998</v>
      </c>
      <c r="Y1837" t="s">
        <v>44</v>
      </c>
    </row>
    <row r="1838" spans="22:25" x14ac:dyDescent="0.25">
      <c r="V1838">
        <v>229.01</v>
      </c>
      <c r="W1838">
        <v>230</v>
      </c>
      <c r="X1838">
        <v>3.8895</v>
      </c>
      <c r="Y1838" t="s">
        <v>44</v>
      </c>
    </row>
    <row r="1839" spans="22:25" x14ac:dyDescent="0.25">
      <c r="V1839">
        <v>230.01</v>
      </c>
      <c r="W1839">
        <v>231</v>
      </c>
      <c r="X1839">
        <v>3.8984999999999999</v>
      </c>
      <c r="Y1839" t="s">
        <v>44</v>
      </c>
    </row>
    <row r="1840" spans="22:25" x14ac:dyDescent="0.25">
      <c r="V1840">
        <v>231.01</v>
      </c>
      <c r="W1840">
        <v>232</v>
      </c>
      <c r="X1840">
        <v>3.903</v>
      </c>
      <c r="Y1840" t="s">
        <v>44</v>
      </c>
    </row>
    <row r="1841" spans="22:25" x14ac:dyDescent="0.25">
      <c r="V1841">
        <v>232.01</v>
      </c>
      <c r="W1841">
        <v>233</v>
      </c>
      <c r="X1841">
        <v>3.9075000000000002</v>
      </c>
      <c r="Y1841" t="s">
        <v>44</v>
      </c>
    </row>
    <row r="1842" spans="22:25" x14ac:dyDescent="0.25">
      <c r="V1842">
        <v>233.01</v>
      </c>
      <c r="W1842">
        <v>234</v>
      </c>
      <c r="X1842">
        <v>3.9119999999999999</v>
      </c>
      <c r="Y1842" t="s">
        <v>44</v>
      </c>
    </row>
    <row r="1843" spans="22:25" x14ac:dyDescent="0.25">
      <c r="V1843">
        <v>234.01</v>
      </c>
      <c r="W1843">
        <v>235</v>
      </c>
      <c r="X1843">
        <v>3.9165000000000001</v>
      </c>
      <c r="Y1843" t="s">
        <v>44</v>
      </c>
    </row>
    <row r="1844" spans="22:25" x14ac:dyDescent="0.25">
      <c r="V1844">
        <v>235.01</v>
      </c>
      <c r="W1844">
        <v>236</v>
      </c>
      <c r="X1844">
        <v>3.9209999999999998</v>
      </c>
      <c r="Y1844" t="s">
        <v>44</v>
      </c>
    </row>
    <row r="1845" spans="22:25" x14ac:dyDescent="0.25">
      <c r="V1845">
        <v>236.01</v>
      </c>
      <c r="W1845">
        <v>237</v>
      </c>
      <c r="X1845">
        <v>3.9255</v>
      </c>
      <c r="Y1845" t="s">
        <v>44</v>
      </c>
    </row>
    <row r="1846" spans="22:25" x14ac:dyDescent="0.25">
      <c r="V1846">
        <v>237.01</v>
      </c>
      <c r="W1846">
        <v>238</v>
      </c>
      <c r="X1846">
        <v>3.93</v>
      </c>
      <c r="Y1846" t="s">
        <v>44</v>
      </c>
    </row>
    <row r="1847" spans="22:25" x14ac:dyDescent="0.25">
      <c r="V1847">
        <v>238.01</v>
      </c>
      <c r="W1847">
        <v>239</v>
      </c>
      <c r="X1847">
        <v>3.9335</v>
      </c>
      <c r="Y1847" t="s">
        <v>44</v>
      </c>
    </row>
    <row r="1848" spans="22:25" x14ac:dyDescent="0.25">
      <c r="V1848">
        <v>239.01</v>
      </c>
      <c r="W1848">
        <v>240</v>
      </c>
      <c r="X1848">
        <v>3.9405000000000001</v>
      </c>
      <c r="Y1848" t="s">
        <v>44</v>
      </c>
    </row>
    <row r="1849" spans="22:25" x14ac:dyDescent="0.25">
      <c r="V1849">
        <v>240.01</v>
      </c>
      <c r="W1849">
        <v>241</v>
      </c>
      <c r="X1849">
        <v>3.944</v>
      </c>
      <c r="Y1849" t="s">
        <v>44</v>
      </c>
    </row>
    <row r="1850" spans="22:25" x14ac:dyDescent="0.25">
      <c r="V1850">
        <v>241.01</v>
      </c>
      <c r="W1850">
        <v>242</v>
      </c>
      <c r="X1850">
        <v>3.9474999999999998</v>
      </c>
      <c r="Y1850" t="s">
        <v>44</v>
      </c>
    </row>
    <row r="1851" spans="22:25" x14ac:dyDescent="0.25">
      <c r="V1851">
        <v>242.01</v>
      </c>
      <c r="W1851">
        <v>243</v>
      </c>
      <c r="X1851">
        <v>3.9510000000000001</v>
      </c>
      <c r="Y1851" t="s">
        <v>44</v>
      </c>
    </row>
    <row r="1852" spans="22:25" x14ac:dyDescent="0.25">
      <c r="V1852">
        <v>243.01</v>
      </c>
      <c r="W1852">
        <v>244</v>
      </c>
      <c r="X1852">
        <v>3.9544999999999999</v>
      </c>
      <c r="Y1852" t="s">
        <v>44</v>
      </c>
    </row>
    <row r="1853" spans="22:25" x14ac:dyDescent="0.25">
      <c r="V1853">
        <v>244.01</v>
      </c>
      <c r="W1853">
        <v>245</v>
      </c>
      <c r="X1853">
        <v>3.9580000000000002</v>
      </c>
      <c r="Y1853" t="s">
        <v>44</v>
      </c>
    </row>
    <row r="1854" spans="22:25" x14ac:dyDescent="0.25">
      <c r="V1854">
        <v>245.01</v>
      </c>
      <c r="W1854">
        <v>246</v>
      </c>
      <c r="X1854">
        <v>3.9615</v>
      </c>
      <c r="Y1854" t="s">
        <v>44</v>
      </c>
    </row>
    <row r="1855" spans="22:25" x14ac:dyDescent="0.25">
      <c r="V1855">
        <v>246.01</v>
      </c>
      <c r="W1855">
        <v>247</v>
      </c>
      <c r="X1855">
        <v>3.9649999999999999</v>
      </c>
      <c r="Y1855" t="s">
        <v>44</v>
      </c>
    </row>
    <row r="1856" spans="22:25" x14ac:dyDescent="0.25">
      <c r="V1856">
        <v>247.01</v>
      </c>
      <c r="W1856">
        <v>248</v>
      </c>
      <c r="X1856">
        <v>3.9685000000000001</v>
      </c>
      <c r="Y1856" t="s">
        <v>44</v>
      </c>
    </row>
    <row r="1857" spans="22:25" x14ac:dyDescent="0.25">
      <c r="V1857">
        <v>248.01</v>
      </c>
      <c r="W1857">
        <v>249</v>
      </c>
      <c r="X1857">
        <v>3.972</v>
      </c>
      <c r="Y1857" t="s">
        <v>44</v>
      </c>
    </row>
    <row r="1858" spans="22:25" x14ac:dyDescent="0.25">
      <c r="V1858">
        <v>249.01</v>
      </c>
      <c r="W1858">
        <v>250</v>
      </c>
      <c r="X1858">
        <v>3.9754999999999998</v>
      </c>
      <c r="Y1858" t="s">
        <v>44</v>
      </c>
    </row>
    <row r="1859" spans="22:25" x14ac:dyDescent="0.25">
      <c r="V1859">
        <v>250.01</v>
      </c>
      <c r="W1859">
        <v>251</v>
      </c>
      <c r="X1859">
        <v>3.9790000000000001</v>
      </c>
      <c r="Y1859" t="s">
        <v>44</v>
      </c>
    </row>
    <row r="1860" spans="22:25" x14ac:dyDescent="0.25">
      <c r="V1860">
        <v>251.01</v>
      </c>
      <c r="W1860">
        <v>252</v>
      </c>
      <c r="X1860">
        <v>3.9860000000000002</v>
      </c>
      <c r="Y1860" t="s">
        <v>44</v>
      </c>
    </row>
    <row r="1861" spans="22:25" x14ac:dyDescent="0.25">
      <c r="V1861">
        <v>252.01</v>
      </c>
      <c r="W1861">
        <v>253</v>
      </c>
      <c r="X1861">
        <v>3.9895</v>
      </c>
      <c r="Y1861" t="s">
        <v>44</v>
      </c>
    </row>
    <row r="1862" spans="22:25" x14ac:dyDescent="0.25">
      <c r="V1862">
        <v>253.01</v>
      </c>
      <c r="W1862">
        <v>254</v>
      </c>
      <c r="X1862">
        <v>3.9929999999999999</v>
      </c>
      <c r="Y1862" t="s">
        <v>44</v>
      </c>
    </row>
    <row r="1863" spans="22:25" x14ac:dyDescent="0.25">
      <c r="V1863">
        <v>254.01</v>
      </c>
      <c r="W1863">
        <v>255</v>
      </c>
      <c r="X1863">
        <v>3.9965000000000002</v>
      </c>
      <c r="Y1863" t="s">
        <v>44</v>
      </c>
    </row>
    <row r="1864" spans="22:25" x14ac:dyDescent="0.25">
      <c r="V1864">
        <v>255.01</v>
      </c>
      <c r="W1864">
        <v>256</v>
      </c>
      <c r="X1864">
        <v>4</v>
      </c>
      <c r="Y1864" t="s">
        <v>44</v>
      </c>
    </row>
    <row r="1865" spans="22:25" x14ac:dyDescent="0.25">
      <c r="V1865">
        <v>256.01</v>
      </c>
      <c r="W1865">
        <v>257</v>
      </c>
      <c r="X1865">
        <v>4.0019999999999998</v>
      </c>
      <c r="Y1865" t="s">
        <v>44</v>
      </c>
    </row>
    <row r="1866" spans="22:25" x14ac:dyDescent="0.25">
      <c r="V1866">
        <v>257.01</v>
      </c>
      <c r="W1866">
        <v>258</v>
      </c>
      <c r="X1866">
        <v>4.0039999999999996</v>
      </c>
      <c r="Y1866" t="s">
        <v>44</v>
      </c>
    </row>
    <row r="1867" spans="22:25" x14ac:dyDescent="0.25">
      <c r="V1867">
        <v>258.01</v>
      </c>
      <c r="W1867">
        <v>259</v>
      </c>
      <c r="X1867">
        <v>4.0060000000000002</v>
      </c>
      <c r="Y1867" t="s">
        <v>44</v>
      </c>
    </row>
    <row r="1868" spans="22:25" x14ac:dyDescent="0.25">
      <c r="V1868">
        <v>259.01</v>
      </c>
      <c r="W1868">
        <v>260</v>
      </c>
      <c r="X1868">
        <v>4.008</v>
      </c>
      <c r="Y1868" t="s">
        <v>44</v>
      </c>
    </row>
    <row r="1869" spans="22:25" x14ac:dyDescent="0.25">
      <c r="V1869">
        <v>260.01</v>
      </c>
      <c r="W1869">
        <v>261</v>
      </c>
      <c r="X1869">
        <v>4.01</v>
      </c>
      <c r="Y1869" t="s">
        <v>44</v>
      </c>
    </row>
    <row r="1870" spans="22:25" x14ac:dyDescent="0.25">
      <c r="V1870">
        <v>261.01</v>
      </c>
      <c r="W1870">
        <v>262</v>
      </c>
      <c r="X1870">
        <v>4.0129999999999999</v>
      </c>
      <c r="Y1870" t="s">
        <v>44</v>
      </c>
    </row>
    <row r="1871" spans="22:25" x14ac:dyDescent="0.25">
      <c r="V1871">
        <v>262.01</v>
      </c>
      <c r="W1871">
        <v>263</v>
      </c>
      <c r="X1871">
        <v>4.016</v>
      </c>
      <c r="Y1871" t="s">
        <v>44</v>
      </c>
    </row>
    <row r="1872" spans="22:25" x14ac:dyDescent="0.25">
      <c r="V1872">
        <v>263.01</v>
      </c>
      <c r="W1872">
        <v>264</v>
      </c>
      <c r="X1872">
        <v>4.0179999999999998</v>
      </c>
      <c r="Y1872" t="s">
        <v>44</v>
      </c>
    </row>
    <row r="1873" spans="22:25" x14ac:dyDescent="0.25">
      <c r="V1873">
        <v>264.01</v>
      </c>
      <c r="W1873">
        <v>265</v>
      </c>
      <c r="X1873">
        <v>4.0199999999999996</v>
      </c>
      <c r="Y1873" t="s">
        <v>44</v>
      </c>
    </row>
    <row r="1874" spans="22:25" x14ac:dyDescent="0.25">
      <c r="V1874">
        <v>265.01</v>
      </c>
      <c r="W1874">
        <v>266</v>
      </c>
      <c r="X1874">
        <v>4.0220000000000002</v>
      </c>
      <c r="Y1874" t="s">
        <v>44</v>
      </c>
    </row>
    <row r="1875" spans="22:25" x14ac:dyDescent="0.25">
      <c r="V1875">
        <v>266.01</v>
      </c>
      <c r="W1875">
        <v>267</v>
      </c>
      <c r="X1875">
        <v>4.024</v>
      </c>
      <c r="Y1875" t="s">
        <v>44</v>
      </c>
    </row>
    <row r="1876" spans="22:25" x14ac:dyDescent="0.25">
      <c r="V1876">
        <v>267.01</v>
      </c>
      <c r="W1876">
        <v>268</v>
      </c>
      <c r="X1876">
        <v>4.0259999999999998</v>
      </c>
      <c r="Y1876" t="s">
        <v>44</v>
      </c>
    </row>
    <row r="1877" spans="22:25" x14ac:dyDescent="0.25">
      <c r="V1877">
        <v>268.01</v>
      </c>
      <c r="W1877">
        <v>269</v>
      </c>
      <c r="X1877">
        <v>4.0279999999999996</v>
      </c>
      <c r="Y1877" t="s">
        <v>44</v>
      </c>
    </row>
    <row r="1878" spans="22:25" x14ac:dyDescent="0.25">
      <c r="V1878">
        <v>269.01</v>
      </c>
      <c r="W1878">
        <v>270</v>
      </c>
      <c r="X1878">
        <v>4.03</v>
      </c>
      <c r="Y1878" t="s">
        <v>44</v>
      </c>
    </row>
    <row r="1879" spans="22:25" x14ac:dyDescent="0.25">
      <c r="V1879">
        <v>270.01</v>
      </c>
      <c r="W1879">
        <v>271</v>
      </c>
      <c r="X1879">
        <v>4.032</v>
      </c>
      <c r="Y1879" t="s">
        <v>44</v>
      </c>
    </row>
    <row r="1880" spans="22:25" x14ac:dyDescent="0.25">
      <c r="V1880">
        <v>271.01</v>
      </c>
      <c r="W1880">
        <v>272</v>
      </c>
      <c r="X1880">
        <v>4.0350000000000001</v>
      </c>
      <c r="Y1880" t="s">
        <v>44</v>
      </c>
    </row>
    <row r="1881" spans="22:25" x14ac:dyDescent="0.25">
      <c r="V1881">
        <v>272.01</v>
      </c>
      <c r="W1881">
        <v>273</v>
      </c>
      <c r="X1881">
        <v>4.0380000000000003</v>
      </c>
      <c r="Y1881" t="s">
        <v>44</v>
      </c>
    </row>
    <row r="1882" spans="22:25" x14ac:dyDescent="0.25">
      <c r="V1882">
        <v>273.01</v>
      </c>
      <c r="W1882">
        <v>274</v>
      </c>
      <c r="X1882">
        <v>4.04</v>
      </c>
      <c r="Y1882" t="s">
        <v>44</v>
      </c>
    </row>
    <row r="1883" spans="22:25" x14ac:dyDescent="0.25">
      <c r="V1883">
        <v>274.01</v>
      </c>
      <c r="W1883">
        <v>275</v>
      </c>
      <c r="X1883">
        <v>4.0439999999999996</v>
      </c>
      <c r="Y1883" t="s">
        <v>44</v>
      </c>
    </row>
    <row r="1884" spans="22:25" x14ac:dyDescent="0.25">
      <c r="V1884">
        <v>275.01</v>
      </c>
      <c r="W1884">
        <v>276</v>
      </c>
      <c r="X1884">
        <v>4.048</v>
      </c>
      <c r="Y1884" t="s">
        <v>44</v>
      </c>
    </row>
    <row r="1885" spans="22:25" x14ac:dyDescent="0.25">
      <c r="V1885">
        <v>276.01</v>
      </c>
      <c r="W1885">
        <v>277</v>
      </c>
      <c r="X1885">
        <v>4.0519999999999996</v>
      </c>
      <c r="Y1885" t="s">
        <v>44</v>
      </c>
    </row>
    <row r="1886" spans="22:25" x14ac:dyDescent="0.25">
      <c r="V1886">
        <v>277.01</v>
      </c>
      <c r="W1886">
        <v>278</v>
      </c>
      <c r="X1886">
        <v>4.056</v>
      </c>
      <c r="Y1886" t="s">
        <v>44</v>
      </c>
    </row>
    <row r="1887" spans="22:25" x14ac:dyDescent="0.25">
      <c r="V1887">
        <v>278.01</v>
      </c>
      <c r="W1887">
        <v>279</v>
      </c>
      <c r="X1887">
        <v>4.0599999999999996</v>
      </c>
      <c r="Y1887" t="s">
        <v>44</v>
      </c>
    </row>
    <row r="1888" spans="22:25" x14ac:dyDescent="0.25">
      <c r="V1888">
        <v>279.01</v>
      </c>
      <c r="W1888">
        <v>280</v>
      </c>
      <c r="X1888">
        <v>4.0640000000000001</v>
      </c>
      <c r="Y1888" t="s">
        <v>44</v>
      </c>
    </row>
    <row r="1889" spans="22:25" x14ac:dyDescent="0.25">
      <c r="V1889">
        <v>280.01</v>
      </c>
      <c r="W1889">
        <v>281</v>
      </c>
      <c r="X1889">
        <v>4.0679999999999996</v>
      </c>
      <c r="Y1889" t="s">
        <v>44</v>
      </c>
    </row>
    <row r="1890" spans="22:25" x14ac:dyDescent="0.25">
      <c r="V1890">
        <v>281.01</v>
      </c>
      <c r="W1890">
        <v>282</v>
      </c>
      <c r="X1890">
        <v>4.0739999999999998</v>
      </c>
      <c r="Y1890" t="s">
        <v>44</v>
      </c>
    </row>
    <row r="1891" spans="22:25" x14ac:dyDescent="0.25">
      <c r="V1891">
        <v>282.01</v>
      </c>
      <c r="W1891">
        <v>283</v>
      </c>
      <c r="X1891">
        <v>4.08</v>
      </c>
      <c r="Y1891" t="s">
        <v>44</v>
      </c>
    </row>
    <row r="1892" spans="22:25" x14ac:dyDescent="0.25">
      <c r="V1892">
        <v>283.01</v>
      </c>
      <c r="W1892">
        <v>284</v>
      </c>
      <c r="X1892">
        <v>4.0839999999999996</v>
      </c>
      <c r="Y1892" t="s">
        <v>44</v>
      </c>
    </row>
    <row r="1893" spans="22:25" x14ac:dyDescent="0.25">
      <c r="V1893">
        <v>284.01</v>
      </c>
      <c r="W1893">
        <v>285</v>
      </c>
      <c r="X1893">
        <v>4.0880000000000001</v>
      </c>
      <c r="Y1893" t="s">
        <v>44</v>
      </c>
    </row>
    <row r="1894" spans="22:25" x14ac:dyDescent="0.25">
      <c r="V1894">
        <v>285.01</v>
      </c>
      <c r="W1894">
        <v>286</v>
      </c>
      <c r="X1894">
        <v>4.0919999999999996</v>
      </c>
      <c r="Y1894" t="s">
        <v>44</v>
      </c>
    </row>
    <row r="1895" spans="22:25" x14ac:dyDescent="0.25">
      <c r="V1895">
        <v>286.01</v>
      </c>
      <c r="W1895">
        <v>287</v>
      </c>
      <c r="X1895">
        <v>4.0959999999999903</v>
      </c>
      <c r="Y1895" t="s">
        <v>44</v>
      </c>
    </row>
    <row r="1896" spans="22:25" x14ac:dyDescent="0.25">
      <c r="V1896">
        <v>287.01</v>
      </c>
      <c r="W1896">
        <v>288</v>
      </c>
      <c r="X1896">
        <v>4.0999999999999899</v>
      </c>
      <c r="Y1896" t="s">
        <v>44</v>
      </c>
    </row>
    <row r="1897" spans="22:25" x14ac:dyDescent="0.25">
      <c r="V1897">
        <v>288.01</v>
      </c>
      <c r="W1897">
        <v>289</v>
      </c>
      <c r="X1897">
        <v>4.1039999999999903</v>
      </c>
      <c r="Y1897" t="s">
        <v>44</v>
      </c>
    </row>
    <row r="1898" spans="22:25" x14ac:dyDescent="0.25">
      <c r="V1898">
        <v>289.01</v>
      </c>
      <c r="W1898">
        <v>290</v>
      </c>
      <c r="X1898">
        <v>4.1079999999999899</v>
      </c>
      <c r="Y1898" t="s">
        <v>44</v>
      </c>
    </row>
    <row r="1899" spans="22:25" x14ac:dyDescent="0.25">
      <c r="V1899">
        <v>290.01</v>
      </c>
      <c r="W1899">
        <v>291</v>
      </c>
      <c r="X1899">
        <v>4.1119999999999903</v>
      </c>
      <c r="Y1899" t="s">
        <v>44</v>
      </c>
    </row>
    <row r="1900" spans="22:25" x14ac:dyDescent="0.25">
      <c r="V1900">
        <v>291.01</v>
      </c>
      <c r="W1900">
        <v>292</v>
      </c>
      <c r="X1900">
        <v>4.1159999999999899</v>
      </c>
      <c r="Y1900" t="s">
        <v>44</v>
      </c>
    </row>
    <row r="1901" spans="22:25" x14ac:dyDescent="0.25">
      <c r="V1901">
        <v>292.01</v>
      </c>
      <c r="W1901">
        <v>293</v>
      </c>
      <c r="X1901">
        <v>4.12</v>
      </c>
      <c r="Y1901" t="s">
        <v>44</v>
      </c>
    </row>
    <row r="1902" spans="22:25" x14ac:dyDescent="0.25">
      <c r="V1902">
        <v>293.01</v>
      </c>
      <c r="W1902">
        <v>294</v>
      </c>
      <c r="X1902">
        <v>4.1310000000000002</v>
      </c>
      <c r="Y1902" t="s">
        <v>44</v>
      </c>
    </row>
    <row r="1903" spans="22:25" x14ac:dyDescent="0.25">
      <c r="V1903">
        <v>294.01</v>
      </c>
      <c r="W1903">
        <v>295</v>
      </c>
      <c r="X1903">
        <v>4.141</v>
      </c>
      <c r="Y1903" t="s">
        <v>44</v>
      </c>
    </row>
    <row r="1904" spans="22:25" x14ac:dyDescent="0.25">
      <c r="V1904">
        <v>295.01</v>
      </c>
      <c r="W1904">
        <v>296</v>
      </c>
      <c r="X1904">
        <v>4.1479999999999997</v>
      </c>
      <c r="Y1904" t="s">
        <v>44</v>
      </c>
    </row>
    <row r="1905" spans="22:25" x14ac:dyDescent="0.25">
      <c r="V1905">
        <v>296.01</v>
      </c>
      <c r="W1905">
        <v>297</v>
      </c>
      <c r="X1905">
        <v>4.1550000000000002</v>
      </c>
      <c r="Y1905" t="s">
        <v>44</v>
      </c>
    </row>
    <row r="1906" spans="22:25" x14ac:dyDescent="0.25">
      <c r="V1906">
        <v>297.01</v>
      </c>
      <c r="W1906">
        <v>298</v>
      </c>
      <c r="X1906">
        <v>4.1619999999999999</v>
      </c>
      <c r="Y1906" t="s">
        <v>44</v>
      </c>
    </row>
    <row r="1907" spans="22:25" x14ac:dyDescent="0.25">
      <c r="V1907">
        <v>298.01</v>
      </c>
      <c r="W1907">
        <v>299</v>
      </c>
      <c r="X1907">
        <v>4.1689999999999996</v>
      </c>
      <c r="Y1907" t="s">
        <v>44</v>
      </c>
    </row>
    <row r="1908" spans="22:25" x14ac:dyDescent="0.25">
      <c r="V1908">
        <v>299.01</v>
      </c>
      <c r="W1908">
        <v>300</v>
      </c>
      <c r="X1908">
        <v>4.1760000000000002</v>
      </c>
      <c r="Y1908" t="s">
        <v>44</v>
      </c>
    </row>
    <row r="1909" spans="22:25" x14ac:dyDescent="0.25">
      <c r="V1909">
        <v>300.01</v>
      </c>
      <c r="W1909">
        <v>301</v>
      </c>
      <c r="X1909">
        <v>4.1829999999999998</v>
      </c>
      <c r="Y1909" t="s">
        <v>44</v>
      </c>
    </row>
    <row r="1910" spans="22:25" x14ac:dyDescent="0.25">
      <c r="V1910">
        <v>301.01</v>
      </c>
      <c r="W1910">
        <v>302</v>
      </c>
      <c r="X1910">
        <v>4.1900000000000004</v>
      </c>
      <c r="Y1910" t="s">
        <v>44</v>
      </c>
    </row>
    <row r="1911" spans="22:25" x14ac:dyDescent="0.25">
      <c r="V1911">
        <v>302.01</v>
      </c>
      <c r="W1911">
        <v>303</v>
      </c>
      <c r="X1911">
        <v>4.1970000000000001</v>
      </c>
      <c r="Y1911" t="s">
        <v>44</v>
      </c>
    </row>
    <row r="1912" spans="22:25" x14ac:dyDescent="0.25">
      <c r="V1912">
        <v>303.01</v>
      </c>
      <c r="W1912">
        <v>304</v>
      </c>
      <c r="X1912">
        <v>4.2119999999999997</v>
      </c>
      <c r="Y1912" t="s">
        <v>44</v>
      </c>
    </row>
    <row r="1913" spans="22:25" x14ac:dyDescent="0.25">
      <c r="V1913">
        <v>304.01</v>
      </c>
      <c r="W1913">
        <v>305</v>
      </c>
      <c r="X1913">
        <v>4.218</v>
      </c>
      <c r="Y1913" t="s">
        <v>44</v>
      </c>
    </row>
    <row r="1914" spans="22:25" x14ac:dyDescent="0.25">
      <c r="V1914">
        <v>305.01</v>
      </c>
      <c r="W1914">
        <v>306</v>
      </c>
      <c r="X1914">
        <v>4.2249999999999996</v>
      </c>
      <c r="Y1914" t="s">
        <v>44</v>
      </c>
    </row>
    <row r="1915" spans="22:25" x14ac:dyDescent="0.25">
      <c r="V1915">
        <v>306.01</v>
      </c>
      <c r="W1915">
        <v>307</v>
      </c>
      <c r="X1915">
        <v>4.2319999999999904</v>
      </c>
      <c r="Y1915" t="s">
        <v>44</v>
      </c>
    </row>
    <row r="1916" spans="22:25" x14ac:dyDescent="0.25">
      <c r="V1916">
        <v>307.01</v>
      </c>
      <c r="W1916">
        <v>308</v>
      </c>
      <c r="X1916">
        <v>4.2389999999999901</v>
      </c>
      <c r="Y1916" t="s">
        <v>44</v>
      </c>
    </row>
    <row r="1917" spans="22:25" x14ac:dyDescent="0.25">
      <c r="V1917">
        <v>308.01</v>
      </c>
      <c r="W1917">
        <v>309</v>
      </c>
      <c r="X1917">
        <v>4.2459999999999898</v>
      </c>
      <c r="Y1917" t="s">
        <v>44</v>
      </c>
    </row>
    <row r="1918" spans="22:25" x14ac:dyDescent="0.25">
      <c r="V1918">
        <v>309.01</v>
      </c>
      <c r="W1918">
        <v>310</v>
      </c>
      <c r="X1918">
        <v>4.2529999999999903</v>
      </c>
      <c r="Y1918" t="s">
        <v>44</v>
      </c>
    </row>
    <row r="1919" spans="22:25" x14ac:dyDescent="0.25">
      <c r="V1919">
        <v>310.01</v>
      </c>
      <c r="W1919">
        <v>311</v>
      </c>
      <c r="X1919">
        <v>4.26</v>
      </c>
      <c r="Y1919" t="s">
        <v>44</v>
      </c>
    </row>
    <row r="1920" spans="22:25" x14ac:dyDescent="0.25">
      <c r="V1920">
        <v>311.01</v>
      </c>
      <c r="W1920">
        <v>312</v>
      </c>
      <c r="X1920">
        <v>4.2675000000000001</v>
      </c>
      <c r="Y1920" t="s">
        <v>44</v>
      </c>
    </row>
    <row r="1921" spans="22:25" x14ac:dyDescent="0.25">
      <c r="V1921">
        <v>312.01</v>
      </c>
      <c r="W1921">
        <v>313</v>
      </c>
      <c r="X1921">
        <v>4.2750000000000004</v>
      </c>
      <c r="Y1921" t="s">
        <v>44</v>
      </c>
    </row>
    <row r="1922" spans="22:25" x14ac:dyDescent="0.25">
      <c r="V1922">
        <v>313.01</v>
      </c>
      <c r="W1922">
        <v>314</v>
      </c>
      <c r="X1922">
        <v>4.2824999999999998</v>
      </c>
      <c r="Y1922" t="s">
        <v>44</v>
      </c>
    </row>
    <row r="1923" spans="22:25" x14ac:dyDescent="0.25">
      <c r="V1923">
        <v>314.01</v>
      </c>
      <c r="W1923">
        <v>315</v>
      </c>
      <c r="X1923">
        <v>4.2919999999999998</v>
      </c>
      <c r="Y1923" t="s">
        <v>44</v>
      </c>
    </row>
    <row r="1924" spans="22:25" x14ac:dyDescent="0.25">
      <c r="V1924">
        <v>315.01</v>
      </c>
      <c r="W1924">
        <v>316</v>
      </c>
      <c r="X1924">
        <v>4.3049999999999997</v>
      </c>
      <c r="Y1924" t="s">
        <v>44</v>
      </c>
    </row>
    <row r="1925" spans="22:25" x14ac:dyDescent="0.25">
      <c r="V1925">
        <v>316.01</v>
      </c>
      <c r="W1925">
        <v>317</v>
      </c>
      <c r="X1925">
        <v>4.3125</v>
      </c>
      <c r="Y1925" t="s">
        <v>44</v>
      </c>
    </row>
    <row r="1926" spans="22:25" x14ac:dyDescent="0.25">
      <c r="V1926">
        <v>317.01</v>
      </c>
      <c r="W1926">
        <v>318</v>
      </c>
      <c r="X1926">
        <v>4.32</v>
      </c>
      <c r="Y1926" t="s">
        <v>44</v>
      </c>
    </row>
    <row r="1927" spans="22:25" x14ac:dyDescent="0.25">
      <c r="V1927">
        <v>318.01</v>
      </c>
      <c r="W1927">
        <v>319</v>
      </c>
      <c r="X1927">
        <v>4.3274999999999997</v>
      </c>
      <c r="Y1927" t="s">
        <v>44</v>
      </c>
    </row>
    <row r="1928" spans="22:25" x14ac:dyDescent="0.25">
      <c r="V1928">
        <v>319.01</v>
      </c>
      <c r="W1928">
        <v>320</v>
      </c>
      <c r="X1928">
        <v>4.335</v>
      </c>
      <c r="Y1928" t="s">
        <v>44</v>
      </c>
    </row>
    <row r="1929" spans="22:25" x14ac:dyDescent="0.25">
      <c r="V1929">
        <v>320.01</v>
      </c>
      <c r="W1929">
        <v>321</v>
      </c>
      <c r="X1929">
        <v>4.3425000000000002</v>
      </c>
      <c r="Y1929" t="s">
        <v>44</v>
      </c>
    </row>
    <row r="1930" spans="22:25" x14ac:dyDescent="0.25">
      <c r="V1930">
        <v>321.01</v>
      </c>
      <c r="W1930">
        <v>322</v>
      </c>
      <c r="X1930">
        <v>4.3499999999999996</v>
      </c>
      <c r="Y1930" t="s">
        <v>44</v>
      </c>
    </row>
    <row r="1931" spans="22:25" x14ac:dyDescent="0.25">
      <c r="V1931">
        <v>322.01</v>
      </c>
      <c r="W1931">
        <v>323</v>
      </c>
      <c r="X1931">
        <v>4.3574999999999999</v>
      </c>
      <c r="Y1931" t="s">
        <v>44</v>
      </c>
    </row>
    <row r="1932" spans="22:25" x14ac:dyDescent="0.25">
      <c r="V1932">
        <v>323.01</v>
      </c>
      <c r="W1932">
        <v>324</v>
      </c>
      <c r="X1932">
        <v>4.3650000000000002</v>
      </c>
      <c r="Y1932" t="s">
        <v>44</v>
      </c>
    </row>
    <row r="1933" spans="22:25" x14ac:dyDescent="0.25">
      <c r="V1933">
        <v>324.01</v>
      </c>
      <c r="W1933">
        <v>325</v>
      </c>
      <c r="X1933">
        <v>4.3724999999999996</v>
      </c>
      <c r="Y1933" t="s">
        <v>44</v>
      </c>
    </row>
    <row r="1934" spans="22:25" x14ac:dyDescent="0.25">
      <c r="V1934">
        <v>325.01</v>
      </c>
      <c r="W1934">
        <v>326</v>
      </c>
      <c r="X1934">
        <v>4.3875000000000002</v>
      </c>
      <c r="Y1934" t="s">
        <v>44</v>
      </c>
    </row>
    <row r="1935" spans="22:25" x14ac:dyDescent="0.25">
      <c r="V1935">
        <v>326.01</v>
      </c>
      <c r="W1935">
        <v>327</v>
      </c>
      <c r="X1935">
        <v>4.3949999999999996</v>
      </c>
      <c r="Y1935" t="s">
        <v>44</v>
      </c>
    </row>
    <row r="1936" spans="22:25" x14ac:dyDescent="0.25">
      <c r="V1936">
        <v>327.01</v>
      </c>
      <c r="W1936">
        <v>328</v>
      </c>
      <c r="X1936">
        <v>4.4025000000000096</v>
      </c>
      <c r="Y1936" t="s">
        <v>44</v>
      </c>
    </row>
    <row r="1937" spans="22:25" x14ac:dyDescent="0.25">
      <c r="V1937">
        <v>328.01</v>
      </c>
      <c r="W1937">
        <v>329</v>
      </c>
      <c r="X1937">
        <v>4.41</v>
      </c>
      <c r="Y1937" t="s">
        <v>44</v>
      </c>
    </row>
    <row r="1938" spans="22:25" x14ac:dyDescent="0.25">
      <c r="V1938">
        <v>329.01</v>
      </c>
      <c r="W1938">
        <v>330</v>
      </c>
      <c r="X1938">
        <v>4.4169999999999998</v>
      </c>
      <c r="Y1938" t="s">
        <v>44</v>
      </c>
    </row>
    <row r="1939" spans="22:25" x14ac:dyDescent="0.25">
      <c r="V1939">
        <v>330.01</v>
      </c>
      <c r="W1939">
        <v>331</v>
      </c>
      <c r="X1939">
        <v>4.4240000000000004</v>
      </c>
      <c r="Y1939" t="s">
        <v>44</v>
      </c>
    </row>
    <row r="1940" spans="22:25" x14ac:dyDescent="0.25">
      <c r="V1940">
        <v>331.01</v>
      </c>
      <c r="W1940">
        <v>332</v>
      </c>
      <c r="X1940">
        <v>4.431</v>
      </c>
      <c r="Y1940" t="s">
        <v>44</v>
      </c>
    </row>
    <row r="1941" spans="22:25" x14ac:dyDescent="0.25">
      <c r="V1941">
        <v>332.01</v>
      </c>
      <c r="W1941">
        <v>333</v>
      </c>
      <c r="X1941">
        <v>4.4379999999999997</v>
      </c>
      <c r="Y1941" t="s">
        <v>44</v>
      </c>
    </row>
    <row r="1942" spans="22:25" x14ac:dyDescent="0.25">
      <c r="V1942">
        <v>333.01</v>
      </c>
      <c r="W1942">
        <v>334</v>
      </c>
      <c r="X1942">
        <v>4.4450000000000003</v>
      </c>
      <c r="Y1942" t="s">
        <v>44</v>
      </c>
    </row>
    <row r="1943" spans="22:25" x14ac:dyDescent="0.25">
      <c r="V1943">
        <v>334.01</v>
      </c>
      <c r="W1943">
        <v>335</v>
      </c>
      <c r="X1943">
        <v>4.452</v>
      </c>
      <c r="Y1943" t="s">
        <v>44</v>
      </c>
    </row>
    <row r="1944" spans="22:25" x14ac:dyDescent="0.25">
      <c r="V1944">
        <v>335.01</v>
      </c>
      <c r="W1944">
        <v>336</v>
      </c>
      <c r="X1944">
        <v>4.4619999999999997</v>
      </c>
      <c r="Y1944" t="s">
        <v>44</v>
      </c>
    </row>
    <row r="1945" spans="22:25" x14ac:dyDescent="0.25">
      <c r="V1945">
        <v>336.01</v>
      </c>
      <c r="W1945">
        <v>337</v>
      </c>
      <c r="X1945">
        <v>4.4729999999999999</v>
      </c>
      <c r="Y1945" t="s">
        <v>44</v>
      </c>
    </row>
    <row r="1946" spans="22:25" x14ac:dyDescent="0.25">
      <c r="V1946">
        <v>337.01</v>
      </c>
      <c r="W1946">
        <v>338</v>
      </c>
      <c r="X1946">
        <v>4.4800000000000004</v>
      </c>
      <c r="Y1946" t="s">
        <v>44</v>
      </c>
    </row>
    <row r="1947" spans="22:25" x14ac:dyDescent="0.25">
      <c r="V1947">
        <v>338.01</v>
      </c>
      <c r="W1947">
        <v>339</v>
      </c>
      <c r="X1947">
        <v>4.4870000000000001</v>
      </c>
      <c r="Y1947" t="s">
        <v>44</v>
      </c>
    </row>
    <row r="1948" spans="22:25" x14ac:dyDescent="0.25">
      <c r="V1948">
        <v>339.01</v>
      </c>
      <c r="W1948">
        <v>340</v>
      </c>
      <c r="X1948">
        <v>4.4939999999999998</v>
      </c>
      <c r="Y1948" t="s">
        <v>44</v>
      </c>
    </row>
    <row r="1949" spans="22:25" x14ac:dyDescent="0.25">
      <c r="V1949">
        <v>340.01</v>
      </c>
      <c r="W1949">
        <v>341</v>
      </c>
      <c r="X1949">
        <v>4.5010000000000003</v>
      </c>
      <c r="Y1949" t="s">
        <v>44</v>
      </c>
    </row>
    <row r="1950" spans="22:25" x14ac:dyDescent="0.25">
      <c r="V1950">
        <v>341.01</v>
      </c>
      <c r="W1950">
        <v>342</v>
      </c>
      <c r="X1950">
        <v>4.508</v>
      </c>
      <c r="Y1950" t="s">
        <v>44</v>
      </c>
    </row>
    <row r="1951" spans="22:25" x14ac:dyDescent="0.25">
      <c r="V1951">
        <v>342.01</v>
      </c>
      <c r="W1951">
        <v>343</v>
      </c>
      <c r="X1951">
        <v>4.5149999999999997</v>
      </c>
      <c r="Y1951" t="s">
        <v>44</v>
      </c>
    </row>
    <row r="1952" spans="22:25" x14ac:dyDescent="0.25">
      <c r="V1952">
        <v>343.01</v>
      </c>
      <c r="W1952">
        <v>344</v>
      </c>
      <c r="X1952">
        <v>4.5219999999999896</v>
      </c>
      <c r="Y1952" t="s">
        <v>44</v>
      </c>
    </row>
    <row r="1953" spans="22:25" x14ac:dyDescent="0.25">
      <c r="V1953">
        <v>344.01</v>
      </c>
      <c r="W1953">
        <v>345</v>
      </c>
      <c r="X1953">
        <v>4.5289999999999901</v>
      </c>
      <c r="Y1953" t="s">
        <v>44</v>
      </c>
    </row>
    <row r="1954" spans="22:25" x14ac:dyDescent="0.25">
      <c r="V1954">
        <v>345.01</v>
      </c>
      <c r="W1954">
        <v>346</v>
      </c>
      <c r="X1954">
        <v>4.5359999999999898</v>
      </c>
      <c r="Y1954" t="s">
        <v>44</v>
      </c>
    </row>
    <row r="1955" spans="22:25" x14ac:dyDescent="0.25">
      <c r="V1955">
        <v>346.01</v>
      </c>
      <c r="W1955">
        <v>347</v>
      </c>
      <c r="X1955">
        <v>4.5460000000000003</v>
      </c>
      <c r="Y1955" t="s">
        <v>44</v>
      </c>
    </row>
    <row r="1956" spans="22:25" x14ac:dyDescent="0.25">
      <c r="V1956">
        <v>347.01</v>
      </c>
      <c r="W1956">
        <v>348</v>
      </c>
      <c r="X1956">
        <v>4.5570000000000004</v>
      </c>
      <c r="Y1956" t="s">
        <v>44</v>
      </c>
    </row>
    <row r="1957" spans="22:25" x14ac:dyDescent="0.25">
      <c r="V1957">
        <v>348.01</v>
      </c>
      <c r="W1957">
        <v>349</v>
      </c>
      <c r="X1957">
        <v>4.5640000000000001</v>
      </c>
      <c r="Y1957" t="s">
        <v>44</v>
      </c>
    </row>
    <row r="1958" spans="22:25" x14ac:dyDescent="0.25">
      <c r="V1958">
        <v>349.01</v>
      </c>
      <c r="W1958">
        <v>350</v>
      </c>
      <c r="X1958">
        <v>4.5709999999999997</v>
      </c>
      <c r="Y1958" t="s">
        <v>44</v>
      </c>
    </row>
    <row r="1959" spans="22:25" x14ac:dyDescent="0.25">
      <c r="V1959">
        <v>350.01</v>
      </c>
      <c r="W1959">
        <v>351</v>
      </c>
      <c r="X1959">
        <v>4.5780000000000003</v>
      </c>
      <c r="Y1959" t="s">
        <v>44</v>
      </c>
    </row>
    <row r="1960" spans="22:25" x14ac:dyDescent="0.25">
      <c r="V1960">
        <v>351.01</v>
      </c>
      <c r="W1960">
        <v>352</v>
      </c>
      <c r="X1960">
        <v>4.585</v>
      </c>
      <c r="Y1960" t="s">
        <v>44</v>
      </c>
    </row>
    <row r="1961" spans="22:25" x14ac:dyDescent="0.25">
      <c r="V1961">
        <v>352.01</v>
      </c>
      <c r="W1961">
        <v>353</v>
      </c>
      <c r="X1961">
        <v>4.5919999999999996</v>
      </c>
      <c r="Y1961" t="s">
        <v>44</v>
      </c>
    </row>
    <row r="1962" spans="22:25" x14ac:dyDescent="0.25">
      <c r="V1962">
        <v>353.01</v>
      </c>
      <c r="W1962">
        <v>354</v>
      </c>
      <c r="X1962">
        <v>4.5990000000000002</v>
      </c>
      <c r="Y1962" t="s">
        <v>44</v>
      </c>
    </row>
    <row r="1963" spans="22:25" x14ac:dyDescent="0.25">
      <c r="V1963">
        <v>354.01</v>
      </c>
      <c r="W1963">
        <v>355</v>
      </c>
      <c r="X1963">
        <v>4.6059999999999999</v>
      </c>
      <c r="Y1963" t="s">
        <v>44</v>
      </c>
    </row>
    <row r="1964" spans="22:25" x14ac:dyDescent="0.25">
      <c r="V1964">
        <v>355.01</v>
      </c>
      <c r="W1964">
        <v>356</v>
      </c>
      <c r="X1964">
        <v>4.6130000000000004</v>
      </c>
      <c r="Y1964" t="s">
        <v>44</v>
      </c>
    </row>
    <row r="1965" spans="22:25" x14ac:dyDescent="0.25">
      <c r="V1965">
        <v>356.01</v>
      </c>
      <c r="W1965">
        <v>357</v>
      </c>
      <c r="X1965">
        <v>4.62</v>
      </c>
      <c r="Y1965" t="s">
        <v>44</v>
      </c>
    </row>
    <row r="1966" spans="22:25" x14ac:dyDescent="0.25">
      <c r="V1966">
        <v>357.01</v>
      </c>
      <c r="W1966">
        <v>358</v>
      </c>
      <c r="X1966">
        <v>4.63</v>
      </c>
      <c r="Y1966" t="s">
        <v>44</v>
      </c>
    </row>
    <row r="1967" spans="22:25" x14ac:dyDescent="0.25">
      <c r="V1967">
        <v>358.01</v>
      </c>
      <c r="W1967">
        <v>359</v>
      </c>
      <c r="X1967">
        <v>4.641</v>
      </c>
      <c r="Y1967" t="s">
        <v>44</v>
      </c>
    </row>
    <row r="1968" spans="22:25" x14ac:dyDescent="0.25">
      <c r="V1968">
        <v>359.01</v>
      </c>
      <c r="W1968">
        <v>360</v>
      </c>
      <c r="X1968">
        <v>4.6479999999999997</v>
      </c>
      <c r="Y1968" t="s">
        <v>44</v>
      </c>
    </row>
    <row r="1969" spans="22:25" x14ac:dyDescent="0.25">
      <c r="V1969">
        <v>360.01</v>
      </c>
      <c r="W1969">
        <v>361</v>
      </c>
      <c r="X1969">
        <v>4.6549999999999896</v>
      </c>
      <c r="Y1969" t="s">
        <v>44</v>
      </c>
    </row>
    <row r="1970" spans="22:25" x14ac:dyDescent="0.25">
      <c r="V1970">
        <v>361.01</v>
      </c>
      <c r="W1970">
        <v>362</v>
      </c>
      <c r="X1970">
        <v>4.6619999999999902</v>
      </c>
      <c r="Y1970" t="s">
        <v>44</v>
      </c>
    </row>
    <row r="1971" spans="22:25" x14ac:dyDescent="0.25">
      <c r="V1971">
        <v>362.01</v>
      </c>
      <c r="W1971">
        <v>363</v>
      </c>
      <c r="X1971">
        <v>4.6689999999999898</v>
      </c>
      <c r="Y1971" t="s">
        <v>44</v>
      </c>
    </row>
    <row r="1972" spans="22:25" x14ac:dyDescent="0.25">
      <c r="V1972">
        <v>363.01</v>
      </c>
      <c r="W1972">
        <v>364</v>
      </c>
      <c r="X1972">
        <v>4.6759999999999904</v>
      </c>
      <c r="Y1972" t="s">
        <v>44</v>
      </c>
    </row>
    <row r="1973" spans="22:25" x14ac:dyDescent="0.25">
      <c r="V1973">
        <v>364.01</v>
      </c>
      <c r="W1973">
        <v>365</v>
      </c>
      <c r="X1973">
        <v>4.6829999999999901</v>
      </c>
      <c r="Y1973" t="s">
        <v>44</v>
      </c>
    </row>
    <row r="1974" spans="22:25" x14ac:dyDescent="0.25">
      <c r="V1974">
        <v>365.01</v>
      </c>
      <c r="W1974">
        <v>366</v>
      </c>
      <c r="X1974">
        <v>4.6900000000000004</v>
      </c>
      <c r="Y1974" t="s">
        <v>44</v>
      </c>
    </row>
    <row r="1975" spans="22:25" x14ac:dyDescent="0.25">
      <c r="V1975">
        <v>366.01</v>
      </c>
      <c r="W1975">
        <v>367</v>
      </c>
      <c r="X1975">
        <v>4.6920000000000002</v>
      </c>
      <c r="Y1975" t="s">
        <v>44</v>
      </c>
    </row>
    <row r="1976" spans="22:25" x14ac:dyDescent="0.25">
      <c r="V1976">
        <v>367.01</v>
      </c>
      <c r="W1976">
        <v>368</v>
      </c>
      <c r="X1976">
        <v>4.694</v>
      </c>
      <c r="Y1976" t="s">
        <v>44</v>
      </c>
    </row>
    <row r="1977" spans="22:25" x14ac:dyDescent="0.25">
      <c r="V1977">
        <v>368.01</v>
      </c>
      <c r="W1977">
        <v>369</v>
      </c>
      <c r="X1977">
        <v>4.6970000000000001</v>
      </c>
      <c r="Y1977" t="s">
        <v>44</v>
      </c>
    </row>
    <row r="1978" spans="22:25" x14ac:dyDescent="0.25">
      <c r="V1978">
        <v>369.01</v>
      </c>
      <c r="W1978">
        <v>370</v>
      </c>
      <c r="X1978">
        <v>4.7</v>
      </c>
      <c r="Y1978" t="s">
        <v>44</v>
      </c>
    </row>
    <row r="1979" spans="22:25" x14ac:dyDescent="0.25">
      <c r="V1979">
        <v>370.01</v>
      </c>
      <c r="W1979">
        <v>371</v>
      </c>
      <c r="X1979">
        <v>4.702</v>
      </c>
      <c r="Y1979" t="s">
        <v>44</v>
      </c>
    </row>
    <row r="1980" spans="22:25" x14ac:dyDescent="0.25">
      <c r="V1980">
        <v>371.01</v>
      </c>
      <c r="W1980">
        <v>372</v>
      </c>
      <c r="X1980">
        <v>4.7039999999999997</v>
      </c>
      <c r="Y1980" t="s">
        <v>44</v>
      </c>
    </row>
    <row r="1981" spans="22:25" x14ac:dyDescent="0.25">
      <c r="V1981">
        <v>372.01</v>
      </c>
      <c r="W1981">
        <v>373</v>
      </c>
      <c r="X1981">
        <v>4.7060000000000004</v>
      </c>
      <c r="Y1981" t="s">
        <v>44</v>
      </c>
    </row>
    <row r="1982" spans="22:25" x14ac:dyDescent="0.25">
      <c r="V1982">
        <v>373.01</v>
      </c>
      <c r="W1982">
        <v>374</v>
      </c>
      <c r="X1982">
        <v>4.7080000000000002</v>
      </c>
      <c r="Y1982" t="s">
        <v>44</v>
      </c>
    </row>
    <row r="1983" spans="22:25" x14ac:dyDescent="0.25">
      <c r="V1983">
        <v>374.01</v>
      </c>
      <c r="W1983">
        <v>375</v>
      </c>
      <c r="X1983">
        <v>4.71</v>
      </c>
      <c r="Y1983" t="s">
        <v>44</v>
      </c>
    </row>
    <row r="1984" spans="22:25" x14ac:dyDescent="0.25">
      <c r="V1984">
        <v>375.01</v>
      </c>
      <c r="W1984">
        <v>376</v>
      </c>
      <c r="X1984">
        <v>4.7119999999999997</v>
      </c>
      <c r="Y1984" t="s">
        <v>44</v>
      </c>
    </row>
    <row r="1985" spans="22:25" x14ac:dyDescent="0.25">
      <c r="V1985">
        <v>376.01</v>
      </c>
      <c r="W1985">
        <v>377</v>
      </c>
      <c r="X1985">
        <v>4.7140000000000004</v>
      </c>
      <c r="Y1985" t="s">
        <v>44</v>
      </c>
    </row>
    <row r="1986" spans="22:25" x14ac:dyDescent="0.25">
      <c r="V1986">
        <v>377.01</v>
      </c>
      <c r="W1986">
        <v>378</v>
      </c>
      <c r="X1986">
        <v>4.7160000000000002</v>
      </c>
      <c r="Y1986" t="s">
        <v>44</v>
      </c>
    </row>
    <row r="1987" spans="22:25" x14ac:dyDescent="0.25">
      <c r="V1987">
        <v>378.01</v>
      </c>
      <c r="W1987">
        <v>379</v>
      </c>
      <c r="X1987">
        <v>4.7190000000000003</v>
      </c>
      <c r="Y1987" t="s">
        <v>44</v>
      </c>
    </row>
    <row r="1988" spans="22:25" x14ac:dyDescent="0.25">
      <c r="V1988">
        <v>379.01</v>
      </c>
      <c r="W1988">
        <v>380</v>
      </c>
      <c r="X1988">
        <v>4.7220000000000004</v>
      </c>
      <c r="Y1988" t="s">
        <v>44</v>
      </c>
    </row>
    <row r="1989" spans="22:25" x14ac:dyDescent="0.25">
      <c r="V1989">
        <v>380.01</v>
      </c>
      <c r="W1989">
        <v>381</v>
      </c>
      <c r="X1989">
        <v>4.7240000000000002</v>
      </c>
      <c r="Y1989" t="s">
        <v>44</v>
      </c>
    </row>
    <row r="1990" spans="22:25" x14ac:dyDescent="0.25">
      <c r="V1990">
        <v>381.01</v>
      </c>
      <c r="W1990">
        <v>382</v>
      </c>
      <c r="X1990">
        <v>4.726</v>
      </c>
      <c r="Y1990" t="s">
        <v>44</v>
      </c>
    </row>
    <row r="1991" spans="22:25" x14ac:dyDescent="0.25">
      <c r="V1991">
        <v>382.01</v>
      </c>
      <c r="W1991">
        <v>383</v>
      </c>
      <c r="X1991">
        <v>4.7279999999999998</v>
      </c>
      <c r="Y1991" t="s">
        <v>44</v>
      </c>
    </row>
    <row r="1992" spans="22:25" x14ac:dyDescent="0.25">
      <c r="V1992">
        <v>383.01</v>
      </c>
      <c r="W1992">
        <v>384</v>
      </c>
      <c r="X1992">
        <v>4.7300000000000004</v>
      </c>
      <c r="Y1992" t="s">
        <v>44</v>
      </c>
    </row>
    <row r="1993" spans="22:25" x14ac:dyDescent="0.25">
      <c r="V1993">
        <v>384.01</v>
      </c>
      <c r="W1993">
        <v>385</v>
      </c>
      <c r="X1993">
        <v>4.7324999999999999</v>
      </c>
      <c r="Y1993" t="s">
        <v>44</v>
      </c>
    </row>
    <row r="1994" spans="22:25" x14ac:dyDescent="0.25">
      <c r="V1994">
        <v>385.01</v>
      </c>
      <c r="W1994">
        <v>386</v>
      </c>
      <c r="X1994">
        <v>4.7350000000000003</v>
      </c>
      <c r="Y1994" t="s">
        <v>44</v>
      </c>
    </row>
    <row r="1995" spans="22:25" x14ac:dyDescent="0.25">
      <c r="V1995">
        <v>386.01</v>
      </c>
      <c r="W1995">
        <v>387</v>
      </c>
      <c r="X1995">
        <v>4.7374999999999998</v>
      </c>
      <c r="Y1995" t="s">
        <v>44</v>
      </c>
    </row>
    <row r="1996" spans="22:25" x14ac:dyDescent="0.25">
      <c r="V1996">
        <v>387.01</v>
      </c>
      <c r="W1996">
        <v>388</v>
      </c>
      <c r="X1996">
        <v>4.74</v>
      </c>
      <c r="Y1996" t="s">
        <v>44</v>
      </c>
    </row>
    <row r="1997" spans="22:25" x14ac:dyDescent="0.25">
      <c r="V1997">
        <v>388.01</v>
      </c>
      <c r="W1997">
        <v>389</v>
      </c>
      <c r="X1997">
        <v>4.7424999999999997</v>
      </c>
      <c r="Y1997" t="s">
        <v>44</v>
      </c>
    </row>
    <row r="1998" spans="22:25" x14ac:dyDescent="0.25">
      <c r="V1998">
        <v>389.01</v>
      </c>
      <c r="W1998">
        <v>390</v>
      </c>
      <c r="X1998">
        <v>4.7450000000000001</v>
      </c>
      <c r="Y1998" t="s">
        <v>44</v>
      </c>
    </row>
    <row r="1999" spans="22:25" x14ac:dyDescent="0.25">
      <c r="V1999">
        <v>390.01</v>
      </c>
      <c r="W1999">
        <v>391</v>
      </c>
      <c r="X1999">
        <v>4.75</v>
      </c>
      <c r="Y1999" t="s">
        <v>44</v>
      </c>
    </row>
    <row r="2000" spans="22:25" x14ac:dyDescent="0.25">
      <c r="V2000">
        <v>391.01</v>
      </c>
      <c r="W2000">
        <v>392</v>
      </c>
      <c r="X2000">
        <v>4.7525000000000004</v>
      </c>
      <c r="Y2000" t="s">
        <v>44</v>
      </c>
    </row>
    <row r="2001" spans="22:25" x14ac:dyDescent="0.25">
      <c r="V2001">
        <v>392.01</v>
      </c>
      <c r="W2001">
        <v>393</v>
      </c>
      <c r="X2001">
        <v>4.7549999999999999</v>
      </c>
      <c r="Y2001" t="s">
        <v>44</v>
      </c>
    </row>
    <row r="2002" spans="22:25" x14ac:dyDescent="0.25">
      <c r="V2002">
        <v>393.01</v>
      </c>
      <c r="W2002">
        <v>394</v>
      </c>
      <c r="X2002">
        <v>4.7575000000000003</v>
      </c>
      <c r="Y2002" t="s">
        <v>44</v>
      </c>
    </row>
    <row r="2003" spans="22:25" x14ac:dyDescent="0.25">
      <c r="V2003">
        <v>394.01</v>
      </c>
      <c r="W2003">
        <v>395</v>
      </c>
      <c r="X2003">
        <v>4.7600000000000096</v>
      </c>
      <c r="Y2003" t="s">
        <v>44</v>
      </c>
    </row>
    <row r="2004" spans="22:25" x14ac:dyDescent="0.25">
      <c r="V2004">
        <v>395.01</v>
      </c>
      <c r="W2004">
        <v>396</v>
      </c>
      <c r="X2004">
        <v>4.7625000000000099</v>
      </c>
      <c r="Y2004" t="s">
        <v>44</v>
      </c>
    </row>
    <row r="2005" spans="22:25" x14ac:dyDescent="0.25">
      <c r="V2005">
        <v>396.01</v>
      </c>
      <c r="W2005">
        <v>397</v>
      </c>
      <c r="X2005">
        <v>4.7650000000000103</v>
      </c>
      <c r="Y2005" t="s">
        <v>44</v>
      </c>
    </row>
    <row r="2006" spans="22:25" x14ac:dyDescent="0.25">
      <c r="V2006">
        <v>397.01</v>
      </c>
      <c r="W2006">
        <v>398</v>
      </c>
      <c r="X2006">
        <v>4.7675000000000098</v>
      </c>
      <c r="Y2006" t="s">
        <v>44</v>
      </c>
    </row>
    <row r="2007" spans="22:25" x14ac:dyDescent="0.25">
      <c r="V2007">
        <v>398.01</v>
      </c>
      <c r="W2007">
        <v>399</v>
      </c>
      <c r="X2007">
        <v>4.7700000000000102</v>
      </c>
      <c r="Y2007" t="s">
        <v>44</v>
      </c>
    </row>
    <row r="2008" spans="22:25" x14ac:dyDescent="0.25">
      <c r="V2008">
        <v>399.01</v>
      </c>
      <c r="W2008">
        <v>400</v>
      </c>
      <c r="X2008">
        <v>4.7725000000000097</v>
      </c>
      <c r="Y2008" t="s">
        <v>44</v>
      </c>
    </row>
    <row r="2009" spans="22:25" x14ac:dyDescent="0.25">
      <c r="V2009">
        <v>400.01</v>
      </c>
      <c r="W2009">
        <v>401</v>
      </c>
      <c r="X2009">
        <v>4.7750000000000101</v>
      </c>
      <c r="Y2009" t="s">
        <v>44</v>
      </c>
    </row>
    <row r="2010" spans="22:25" x14ac:dyDescent="0.25">
      <c r="V2010">
        <v>401.01</v>
      </c>
      <c r="W2010">
        <v>402</v>
      </c>
      <c r="X2010">
        <v>4.78</v>
      </c>
      <c r="Y2010" t="s">
        <v>44</v>
      </c>
    </row>
    <row r="2011" spans="22:25" x14ac:dyDescent="0.25">
      <c r="V2011">
        <v>402.01</v>
      </c>
      <c r="W2011">
        <v>403</v>
      </c>
      <c r="X2011">
        <v>4.7845000000000004</v>
      </c>
      <c r="Y2011" t="s">
        <v>44</v>
      </c>
    </row>
    <row r="2012" spans="22:25" x14ac:dyDescent="0.25">
      <c r="V2012">
        <v>403.01</v>
      </c>
      <c r="W2012">
        <v>404</v>
      </c>
      <c r="X2012">
        <v>4.7889999999999997</v>
      </c>
      <c r="Y2012" t="s">
        <v>44</v>
      </c>
    </row>
    <row r="2013" spans="22:25" x14ac:dyDescent="0.25">
      <c r="V2013">
        <v>404.01</v>
      </c>
      <c r="W2013">
        <v>405</v>
      </c>
      <c r="X2013">
        <v>4.7934999999999999</v>
      </c>
      <c r="Y2013" t="s">
        <v>44</v>
      </c>
    </row>
    <row r="2014" spans="22:25" x14ac:dyDescent="0.25">
      <c r="V2014">
        <v>405.01</v>
      </c>
      <c r="W2014">
        <v>406</v>
      </c>
      <c r="X2014">
        <v>4.798</v>
      </c>
      <c r="Y2014" t="s">
        <v>44</v>
      </c>
    </row>
    <row r="2015" spans="22:25" x14ac:dyDescent="0.25">
      <c r="V2015">
        <v>406.01</v>
      </c>
      <c r="W2015">
        <v>407</v>
      </c>
      <c r="X2015">
        <v>4.8025000000000002</v>
      </c>
      <c r="Y2015" t="s">
        <v>44</v>
      </c>
    </row>
    <row r="2016" spans="22:25" x14ac:dyDescent="0.25">
      <c r="V2016">
        <v>407.01</v>
      </c>
      <c r="W2016">
        <v>408</v>
      </c>
      <c r="X2016">
        <v>4.8070000000000004</v>
      </c>
      <c r="Y2016" t="s">
        <v>44</v>
      </c>
    </row>
    <row r="2017" spans="22:25" x14ac:dyDescent="0.25">
      <c r="V2017">
        <v>408.01</v>
      </c>
      <c r="W2017">
        <v>409</v>
      </c>
      <c r="X2017">
        <v>4.8114999999999997</v>
      </c>
      <c r="Y2017" t="s">
        <v>44</v>
      </c>
    </row>
    <row r="2018" spans="22:25" x14ac:dyDescent="0.25">
      <c r="V2018">
        <v>409.01</v>
      </c>
      <c r="W2018">
        <v>410</v>
      </c>
      <c r="X2018">
        <v>4.8159999999999998</v>
      </c>
      <c r="Y2018" t="s">
        <v>44</v>
      </c>
    </row>
    <row r="2019" spans="22:25" x14ac:dyDescent="0.25">
      <c r="V2019">
        <v>410.01</v>
      </c>
      <c r="W2019">
        <v>411</v>
      </c>
      <c r="X2019">
        <v>4.8250000000000002</v>
      </c>
      <c r="Y2019" t="s">
        <v>44</v>
      </c>
    </row>
    <row r="2020" spans="22:25" x14ac:dyDescent="0.25">
      <c r="V2020">
        <v>411.01</v>
      </c>
      <c r="W2020">
        <v>412</v>
      </c>
      <c r="X2020">
        <v>4.8295000000000003</v>
      </c>
      <c r="Y2020" t="s">
        <v>44</v>
      </c>
    </row>
    <row r="2021" spans="22:25" x14ac:dyDescent="0.25">
      <c r="V2021">
        <v>412.01</v>
      </c>
      <c r="W2021">
        <v>413</v>
      </c>
      <c r="X2021">
        <v>4.8339999999999996</v>
      </c>
      <c r="Y2021" t="s">
        <v>44</v>
      </c>
    </row>
    <row r="2022" spans="22:25" x14ac:dyDescent="0.25">
      <c r="V2022">
        <v>413.01</v>
      </c>
      <c r="W2022">
        <v>414</v>
      </c>
      <c r="X2022">
        <v>4.8384999999999998</v>
      </c>
      <c r="Y2022" t="s">
        <v>44</v>
      </c>
    </row>
    <row r="2023" spans="22:25" x14ac:dyDescent="0.25">
      <c r="V2023">
        <v>414.01</v>
      </c>
      <c r="W2023">
        <v>415</v>
      </c>
      <c r="X2023">
        <v>4.843</v>
      </c>
      <c r="Y2023" t="s">
        <v>44</v>
      </c>
    </row>
    <row r="2024" spans="22:25" x14ac:dyDescent="0.25">
      <c r="V2024">
        <v>415.01</v>
      </c>
      <c r="W2024">
        <v>416</v>
      </c>
      <c r="X2024">
        <v>4.8475000000000001</v>
      </c>
      <c r="Y2024" t="s">
        <v>44</v>
      </c>
    </row>
    <row r="2025" spans="22:25" x14ac:dyDescent="0.25">
      <c r="V2025">
        <v>416.01</v>
      </c>
      <c r="W2025">
        <v>417</v>
      </c>
      <c r="X2025">
        <v>4.8520000000000003</v>
      </c>
      <c r="Y2025" t="s">
        <v>44</v>
      </c>
    </row>
    <row r="2026" spans="22:25" x14ac:dyDescent="0.25">
      <c r="V2026">
        <v>417.01</v>
      </c>
      <c r="W2026">
        <v>418</v>
      </c>
      <c r="X2026">
        <v>4.8564999999999996</v>
      </c>
      <c r="Y2026" t="s">
        <v>44</v>
      </c>
    </row>
    <row r="2027" spans="22:25" x14ac:dyDescent="0.25">
      <c r="V2027">
        <v>418.01</v>
      </c>
      <c r="W2027">
        <v>419</v>
      </c>
      <c r="X2027">
        <v>4.8609999999999998</v>
      </c>
      <c r="Y2027" t="s">
        <v>44</v>
      </c>
    </row>
    <row r="2028" spans="22:25" x14ac:dyDescent="0.25">
      <c r="V2028">
        <v>419.01</v>
      </c>
      <c r="W2028">
        <v>420</v>
      </c>
      <c r="X2028">
        <v>4.8654999999999999</v>
      </c>
      <c r="Y2028" t="s">
        <v>44</v>
      </c>
    </row>
    <row r="2029" spans="22:25" x14ac:dyDescent="0.25">
      <c r="V2029">
        <v>420.01</v>
      </c>
      <c r="W2029">
        <v>421</v>
      </c>
      <c r="X2029">
        <v>4.87</v>
      </c>
      <c r="Y2029" t="s">
        <v>44</v>
      </c>
    </row>
    <row r="2030" spans="22:25" x14ac:dyDescent="0.25">
      <c r="V2030">
        <v>421.01</v>
      </c>
      <c r="W2030">
        <v>422</v>
      </c>
      <c r="X2030">
        <v>4.8810000000000002</v>
      </c>
      <c r="Y2030" t="s">
        <v>44</v>
      </c>
    </row>
    <row r="2031" spans="22:25" x14ac:dyDescent="0.25">
      <c r="V2031">
        <v>422.01</v>
      </c>
      <c r="W2031">
        <v>423</v>
      </c>
      <c r="X2031">
        <v>4.8864999999999998</v>
      </c>
      <c r="Y2031" t="s">
        <v>44</v>
      </c>
    </row>
    <row r="2032" spans="22:25" x14ac:dyDescent="0.25">
      <c r="V2032">
        <v>423.01</v>
      </c>
      <c r="W2032">
        <v>424</v>
      </c>
      <c r="X2032">
        <v>4.8920000000000003</v>
      </c>
      <c r="Y2032" t="s">
        <v>44</v>
      </c>
    </row>
    <row r="2033" spans="22:25" x14ac:dyDescent="0.25">
      <c r="V2033">
        <v>424.01</v>
      </c>
      <c r="W2033">
        <v>425</v>
      </c>
      <c r="X2033">
        <v>4.8975</v>
      </c>
      <c r="Y2033" t="s">
        <v>44</v>
      </c>
    </row>
    <row r="2034" spans="22:25" x14ac:dyDescent="0.25">
      <c r="V2034">
        <v>425.01</v>
      </c>
      <c r="W2034">
        <v>426</v>
      </c>
      <c r="X2034">
        <v>4.9029999999999996</v>
      </c>
      <c r="Y2034" t="s">
        <v>44</v>
      </c>
    </row>
    <row r="2035" spans="22:25" x14ac:dyDescent="0.25">
      <c r="V2035">
        <v>426.01</v>
      </c>
      <c r="W2035">
        <v>427</v>
      </c>
      <c r="X2035">
        <v>4.9085000000000001</v>
      </c>
      <c r="Y2035" t="s">
        <v>44</v>
      </c>
    </row>
    <row r="2036" spans="22:25" x14ac:dyDescent="0.25">
      <c r="V2036">
        <v>427.01</v>
      </c>
      <c r="W2036">
        <v>428</v>
      </c>
      <c r="X2036">
        <v>4.9139999999999997</v>
      </c>
      <c r="Y2036" t="s">
        <v>44</v>
      </c>
    </row>
    <row r="2037" spans="22:25" x14ac:dyDescent="0.25">
      <c r="V2037">
        <v>428.01</v>
      </c>
      <c r="W2037">
        <v>429</v>
      </c>
      <c r="X2037">
        <v>4.9195000000000002</v>
      </c>
      <c r="Y2037" t="s">
        <v>44</v>
      </c>
    </row>
    <row r="2038" spans="22:25" x14ac:dyDescent="0.25">
      <c r="V2038">
        <v>429.01</v>
      </c>
      <c r="W2038">
        <v>430</v>
      </c>
      <c r="X2038">
        <v>4.9249999999999998</v>
      </c>
      <c r="Y2038" t="s">
        <v>44</v>
      </c>
    </row>
    <row r="2039" spans="22:25" x14ac:dyDescent="0.25">
      <c r="V2039">
        <v>430.01</v>
      </c>
      <c r="W2039">
        <v>431</v>
      </c>
      <c r="X2039">
        <v>4.9305000000000003</v>
      </c>
      <c r="Y2039" t="s">
        <v>44</v>
      </c>
    </row>
    <row r="2040" spans="22:25" x14ac:dyDescent="0.25">
      <c r="V2040">
        <v>431.01</v>
      </c>
      <c r="W2040">
        <v>432</v>
      </c>
      <c r="X2040">
        <v>4.9359999999999999</v>
      </c>
      <c r="Y2040" t="s">
        <v>44</v>
      </c>
    </row>
    <row r="2041" spans="22:25" x14ac:dyDescent="0.25">
      <c r="V2041">
        <v>432.01</v>
      </c>
      <c r="W2041">
        <v>433</v>
      </c>
      <c r="X2041">
        <v>4.9414999999999996</v>
      </c>
      <c r="Y2041" t="s">
        <v>44</v>
      </c>
    </row>
    <row r="2042" spans="22:25" x14ac:dyDescent="0.25">
      <c r="V2042">
        <v>433.01</v>
      </c>
      <c r="W2042">
        <v>434</v>
      </c>
      <c r="X2042">
        <v>4.9524999999999899</v>
      </c>
      <c r="Y2042" t="s">
        <v>44</v>
      </c>
    </row>
    <row r="2043" spans="22:25" x14ac:dyDescent="0.25">
      <c r="V2043">
        <v>434.01</v>
      </c>
      <c r="W2043">
        <v>435</v>
      </c>
      <c r="X2043">
        <v>4.9579999999999904</v>
      </c>
      <c r="Y2043" t="s">
        <v>44</v>
      </c>
    </row>
    <row r="2044" spans="22:25" x14ac:dyDescent="0.25">
      <c r="V2044">
        <v>435.01</v>
      </c>
      <c r="W2044">
        <v>436</v>
      </c>
      <c r="X2044">
        <v>4.96349999999999</v>
      </c>
      <c r="Y2044" t="s">
        <v>44</v>
      </c>
    </row>
    <row r="2045" spans="22:25" x14ac:dyDescent="0.25">
      <c r="V2045">
        <v>436.01</v>
      </c>
      <c r="W2045">
        <v>437</v>
      </c>
      <c r="X2045">
        <v>4.9689999999999896</v>
      </c>
      <c r="Y2045" t="s">
        <v>44</v>
      </c>
    </row>
    <row r="2046" spans="22:25" x14ac:dyDescent="0.25">
      <c r="V2046">
        <v>437.01</v>
      </c>
      <c r="W2046">
        <v>438</v>
      </c>
      <c r="X2046">
        <v>4.9744999999999902</v>
      </c>
      <c r="Y2046" t="s">
        <v>44</v>
      </c>
    </row>
    <row r="2047" spans="22:25" x14ac:dyDescent="0.25">
      <c r="V2047">
        <v>438.01</v>
      </c>
      <c r="W2047">
        <v>439</v>
      </c>
      <c r="X2047">
        <v>4.9800000000000004</v>
      </c>
      <c r="Y2047" t="s">
        <v>44</v>
      </c>
    </row>
    <row r="2048" spans="22:25" x14ac:dyDescent="0.25">
      <c r="V2048">
        <v>439.01</v>
      </c>
      <c r="W2048">
        <v>440</v>
      </c>
      <c r="X2048">
        <v>4.9865000000000004</v>
      </c>
      <c r="Y2048" t="s">
        <v>44</v>
      </c>
    </row>
    <row r="2049" spans="22:25" x14ac:dyDescent="0.25">
      <c r="V2049">
        <v>440.01</v>
      </c>
      <c r="W2049">
        <v>441</v>
      </c>
      <c r="X2049">
        <v>4.9930000000000003</v>
      </c>
      <c r="Y2049" t="s">
        <v>44</v>
      </c>
    </row>
    <row r="2050" spans="22:25" x14ac:dyDescent="0.25">
      <c r="V2050">
        <v>441.01</v>
      </c>
      <c r="W2050">
        <v>442</v>
      </c>
      <c r="X2050">
        <v>4.9995000000000003</v>
      </c>
      <c r="Y2050" t="s">
        <v>44</v>
      </c>
    </row>
    <row r="2051" spans="22:25" x14ac:dyDescent="0.25">
      <c r="V2051">
        <v>442.01</v>
      </c>
      <c r="W2051">
        <v>443</v>
      </c>
      <c r="X2051">
        <v>5.0060000000000002</v>
      </c>
      <c r="Y2051" t="s">
        <v>44</v>
      </c>
    </row>
    <row r="2052" spans="22:25" x14ac:dyDescent="0.25">
      <c r="V2052">
        <v>443.01</v>
      </c>
      <c r="W2052">
        <v>444</v>
      </c>
      <c r="X2052">
        <v>5.0190000000000001</v>
      </c>
      <c r="Y2052" t="s">
        <v>44</v>
      </c>
    </row>
    <row r="2053" spans="22:25" x14ac:dyDescent="0.25">
      <c r="V2053">
        <v>444.01</v>
      </c>
      <c r="W2053">
        <v>445</v>
      </c>
      <c r="X2053">
        <v>5.0255000000000001</v>
      </c>
      <c r="Y2053" t="s">
        <v>44</v>
      </c>
    </row>
    <row r="2054" spans="22:25" x14ac:dyDescent="0.25">
      <c r="V2054">
        <v>445.01</v>
      </c>
      <c r="W2054">
        <v>446</v>
      </c>
      <c r="X2054">
        <v>5.032</v>
      </c>
      <c r="Y2054" t="s">
        <v>44</v>
      </c>
    </row>
    <row r="2055" spans="22:25" x14ac:dyDescent="0.25">
      <c r="V2055">
        <v>446.01</v>
      </c>
      <c r="W2055">
        <v>447</v>
      </c>
      <c r="X2055">
        <v>5.0385</v>
      </c>
      <c r="Y2055" t="s">
        <v>44</v>
      </c>
    </row>
    <row r="2056" spans="22:25" x14ac:dyDescent="0.25">
      <c r="V2056">
        <v>447.01</v>
      </c>
      <c r="W2056">
        <v>448</v>
      </c>
      <c r="X2056">
        <v>5.0449999999999999</v>
      </c>
      <c r="Y2056" t="s">
        <v>44</v>
      </c>
    </row>
    <row r="2057" spans="22:25" x14ac:dyDescent="0.25">
      <c r="V2057">
        <v>448.01</v>
      </c>
      <c r="W2057">
        <v>449</v>
      </c>
      <c r="X2057">
        <v>5.0514999999999999</v>
      </c>
      <c r="Y2057" t="s">
        <v>44</v>
      </c>
    </row>
    <row r="2058" spans="22:25" x14ac:dyDescent="0.25">
      <c r="V2058">
        <v>449.01</v>
      </c>
      <c r="W2058">
        <v>450</v>
      </c>
      <c r="X2058">
        <v>5.0579999999999998</v>
      </c>
      <c r="Y2058" t="s">
        <v>44</v>
      </c>
    </row>
    <row r="2059" spans="22:25" x14ac:dyDescent="0.25">
      <c r="V2059">
        <v>450.01</v>
      </c>
      <c r="W2059">
        <v>451</v>
      </c>
      <c r="X2059">
        <v>5.0644999999999998</v>
      </c>
      <c r="Y2059" t="s">
        <v>44</v>
      </c>
    </row>
    <row r="2060" spans="22:25" x14ac:dyDescent="0.25">
      <c r="V2060">
        <v>451.01</v>
      </c>
      <c r="W2060">
        <v>452</v>
      </c>
      <c r="X2060">
        <v>5.0709999999999997</v>
      </c>
      <c r="Y2060" t="s">
        <v>44</v>
      </c>
    </row>
    <row r="2061" spans="22:25" x14ac:dyDescent="0.25">
      <c r="V2061">
        <v>452.01</v>
      </c>
      <c r="W2061">
        <v>453</v>
      </c>
      <c r="X2061">
        <v>5.0774999999999997</v>
      </c>
      <c r="Y2061" t="s">
        <v>44</v>
      </c>
    </row>
    <row r="2062" spans="22:25" x14ac:dyDescent="0.25">
      <c r="V2062">
        <v>453.01</v>
      </c>
      <c r="W2062">
        <v>454</v>
      </c>
      <c r="X2062">
        <v>5.0839999999999996</v>
      </c>
      <c r="Y2062" t="s">
        <v>44</v>
      </c>
    </row>
    <row r="2063" spans="22:25" x14ac:dyDescent="0.25">
      <c r="V2063">
        <v>454.01</v>
      </c>
      <c r="W2063">
        <v>455</v>
      </c>
      <c r="X2063">
        <v>5.0970000000000004</v>
      </c>
      <c r="Y2063" t="s">
        <v>44</v>
      </c>
    </row>
    <row r="2064" spans="22:25" x14ac:dyDescent="0.25">
      <c r="V2064">
        <v>455.01</v>
      </c>
      <c r="W2064">
        <v>456</v>
      </c>
      <c r="X2064">
        <v>5.1035000000000004</v>
      </c>
      <c r="Y2064" t="s">
        <v>44</v>
      </c>
    </row>
    <row r="2065" spans="22:25" x14ac:dyDescent="0.25">
      <c r="V2065">
        <v>456.01</v>
      </c>
      <c r="W2065">
        <v>457</v>
      </c>
      <c r="X2065">
        <v>5.1100000000000003</v>
      </c>
      <c r="Y2065" t="s">
        <v>44</v>
      </c>
    </row>
    <row r="2066" spans="22:25" x14ac:dyDescent="0.25">
      <c r="V2066">
        <v>457.01</v>
      </c>
      <c r="W2066">
        <v>458</v>
      </c>
      <c r="X2066">
        <v>5.1165000000000003</v>
      </c>
      <c r="Y2066" t="s">
        <v>44</v>
      </c>
    </row>
    <row r="2067" spans="22:25" x14ac:dyDescent="0.25">
      <c r="V2067">
        <v>458.01</v>
      </c>
      <c r="W2067">
        <v>459</v>
      </c>
      <c r="X2067">
        <v>5.1230000000000002</v>
      </c>
      <c r="Y2067" t="s">
        <v>44</v>
      </c>
    </row>
    <row r="2068" spans="22:25" x14ac:dyDescent="0.25">
      <c r="V2068">
        <v>459.01</v>
      </c>
      <c r="W2068">
        <v>460</v>
      </c>
      <c r="X2068">
        <v>5.1295000000000002</v>
      </c>
      <c r="Y2068" t="s">
        <v>44</v>
      </c>
    </row>
    <row r="2069" spans="22:25" x14ac:dyDescent="0.25">
      <c r="V2069">
        <v>460.01</v>
      </c>
      <c r="W2069">
        <v>461</v>
      </c>
      <c r="X2069">
        <v>5.1360000000000001</v>
      </c>
      <c r="Y2069" t="s">
        <v>44</v>
      </c>
    </row>
    <row r="2070" spans="22:25" x14ac:dyDescent="0.25">
      <c r="V2070">
        <v>461.01</v>
      </c>
      <c r="W2070">
        <v>462</v>
      </c>
      <c r="X2070">
        <v>5.1425000000000001</v>
      </c>
      <c r="Y2070" t="s">
        <v>44</v>
      </c>
    </row>
    <row r="2071" spans="22:25" x14ac:dyDescent="0.25">
      <c r="V2071">
        <v>462.01</v>
      </c>
      <c r="W2071">
        <v>463</v>
      </c>
      <c r="X2071">
        <v>5.149</v>
      </c>
      <c r="Y2071" t="s">
        <v>44</v>
      </c>
    </row>
    <row r="2072" spans="22:25" x14ac:dyDescent="0.25">
      <c r="V2072">
        <v>463.01</v>
      </c>
      <c r="W2072">
        <v>464</v>
      </c>
      <c r="X2072">
        <v>5.1555</v>
      </c>
      <c r="Y2072" t="s">
        <v>44</v>
      </c>
    </row>
    <row r="2073" spans="22:25" x14ac:dyDescent="0.25">
      <c r="V2073">
        <v>464.01</v>
      </c>
      <c r="W2073">
        <v>465</v>
      </c>
      <c r="X2073">
        <v>5.1619999999999999</v>
      </c>
      <c r="Y2073" t="s">
        <v>44</v>
      </c>
    </row>
    <row r="2074" spans="22:25" x14ac:dyDescent="0.25">
      <c r="V2074">
        <v>465.01</v>
      </c>
      <c r="W2074">
        <v>466</v>
      </c>
      <c r="X2074">
        <v>5.1749999999999998</v>
      </c>
      <c r="Y2074" t="s">
        <v>44</v>
      </c>
    </row>
    <row r="2075" spans="22:25" x14ac:dyDescent="0.25">
      <c r="V2075">
        <v>466.01</v>
      </c>
      <c r="W2075">
        <v>467</v>
      </c>
      <c r="X2075">
        <v>5.1814999999999998</v>
      </c>
      <c r="Y2075" t="s">
        <v>44</v>
      </c>
    </row>
    <row r="2076" spans="22:25" x14ac:dyDescent="0.25">
      <c r="V2076">
        <v>467.01</v>
      </c>
      <c r="W2076">
        <v>468</v>
      </c>
      <c r="X2076">
        <v>5.1879999999999997</v>
      </c>
      <c r="Y2076" t="s">
        <v>44</v>
      </c>
    </row>
    <row r="2077" spans="22:25" x14ac:dyDescent="0.25">
      <c r="V2077">
        <v>468.01</v>
      </c>
      <c r="W2077">
        <v>469</v>
      </c>
      <c r="X2077">
        <v>5.1944999999999997</v>
      </c>
      <c r="Y2077" t="s">
        <v>44</v>
      </c>
    </row>
    <row r="2078" spans="22:25" x14ac:dyDescent="0.25">
      <c r="V2078">
        <v>469.01</v>
      </c>
      <c r="W2078">
        <v>470</v>
      </c>
      <c r="X2078">
        <v>5.2009999999999996</v>
      </c>
      <c r="Y2078" t="s">
        <v>44</v>
      </c>
    </row>
    <row r="2079" spans="22:25" x14ac:dyDescent="0.25">
      <c r="V2079">
        <v>470.01</v>
      </c>
      <c r="W2079">
        <v>471</v>
      </c>
      <c r="X2079">
        <v>5.2074999999999996</v>
      </c>
      <c r="Y2079" t="s">
        <v>44</v>
      </c>
    </row>
    <row r="2080" spans="22:25" x14ac:dyDescent="0.25">
      <c r="V2080">
        <v>471.01</v>
      </c>
      <c r="W2080">
        <v>472</v>
      </c>
      <c r="X2080">
        <v>5.2140000000000004</v>
      </c>
      <c r="Y2080" t="s">
        <v>44</v>
      </c>
    </row>
    <row r="2081" spans="22:25" x14ac:dyDescent="0.25">
      <c r="V2081">
        <v>472.01</v>
      </c>
      <c r="W2081">
        <v>473</v>
      </c>
      <c r="X2081">
        <v>5.2205000000000004</v>
      </c>
      <c r="Y2081" t="s">
        <v>44</v>
      </c>
    </row>
    <row r="2082" spans="22:25" x14ac:dyDescent="0.25">
      <c r="V2082">
        <v>473.01</v>
      </c>
      <c r="W2082">
        <v>474</v>
      </c>
      <c r="X2082">
        <v>5.2270000000000003</v>
      </c>
      <c r="Y2082" t="s">
        <v>44</v>
      </c>
    </row>
    <row r="2083" spans="22:25" x14ac:dyDescent="0.25">
      <c r="V2083">
        <v>474.01</v>
      </c>
      <c r="W2083">
        <v>475</v>
      </c>
      <c r="X2083">
        <v>5.24</v>
      </c>
      <c r="Y2083" t="s">
        <v>44</v>
      </c>
    </row>
    <row r="2084" spans="22:25" x14ac:dyDescent="0.25">
      <c r="V2084">
        <v>475.01</v>
      </c>
      <c r="W2084">
        <v>476</v>
      </c>
      <c r="X2084">
        <v>5.2460000000000004</v>
      </c>
      <c r="Y2084" t="s">
        <v>44</v>
      </c>
    </row>
    <row r="2085" spans="22:25" x14ac:dyDescent="0.25">
      <c r="V2085">
        <v>476.01</v>
      </c>
      <c r="W2085">
        <v>477</v>
      </c>
      <c r="X2085">
        <v>5.2519999999999998</v>
      </c>
      <c r="Y2085" t="s">
        <v>44</v>
      </c>
    </row>
    <row r="2086" spans="22:25" x14ac:dyDescent="0.25">
      <c r="V2086">
        <v>477.01</v>
      </c>
      <c r="W2086">
        <v>478</v>
      </c>
      <c r="X2086">
        <v>5.258</v>
      </c>
      <c r="Y2086" t="s">
        <v>44</v>
      </c>
    </row>
    <row r="2087" spans="22:25" x14ac:dyDescent="0.25">
      <c r="V2087">
        <v>478.01</v>
      </c>
      <c r="W2087">
        <v>479</v>
      </c>
      <c r="X2087">
        <v>5.2640000000000002</v>
      </c>
      <c r="Y2087" t="s">
        <v>44</v>
      </c>
    </row>
    <row r="2088" spans="22:25" x14ac:dyDescent="0.25">
      <c r="V2088">
        <v>479.01</v>
      </c>
      <c r="W2088">
        <v>480</v>
      </c>
      <c r="X2088">
        <v>5.27</v>
      </c>
      <c r="Y2088" t="s">
        <v>44</v>
      </c>
    </row>
    <row r="2089" spans="22:25" x14ac:dyDescent="0.25">
      <c r="V2089">
        <v>480.01</v>
      </c>
      <c r="W2089">
        <v>481</v>
      </c>
      <c r="X2089">
        <v>5.2759999999999998</v>
      </c>
      <c r="Y2089" t="s">
        <v>44</v>
      </c>
    </row>
    <row r="2090" spans="22:25" x14ac:dyDescent="0.25">
      <c r="V2090">
        <v>481.01</v>
      </c>
      <c r="W2090">
        <v>482</v>
      </c>
      <c r="X2090">
        <v>5.282</v>
      </c>
      <c r="Y2090" t="s">
        <v>44</v>
      </c>
    </row>
    <row r="2091" spans="22:25" x14ac:dyDescent="0.25">
      <c r="V2091">
        <v>482.01</v>
      </c>
      <c r="W2091">
        <v>483</v>
      </c>
      <c r="X2091">
        <v>5.2880000000000003</v>
      </c>
      <c r="Y2091" t="s">
        <v>44</v>
      </c>
    </row>
    <row r="2092" spans="22:25" x14ac:dyDescent="0.25">
      <c r="V2092">
        <v>483.01</v>
      </c>
      <c r="W2092">
        <v>484</v>
      </c>
      <c r="X2092">
        <v>5.2939999999999996</v>
      </c>
      <c r="Y2092" t="s">
        <v>44</v>
      </c>
    </row>
    <row r="2093" spans="22:25" x14ac:dyDescent="0.25">
      <c r="V2093">
        <v>484.01</v>
      </c>
      <c r="W2093">
        <v>485</v>
      </c>
      <c r="X2093">
        <v>5.3</v>
      </c>
      <c r="Y2093" t="s">
        <v>44</v>
      </c>
    </row>
    <row r="2094" spans="22:25" x14ac:dyDescent="0.25">
      <c r="V2094">
        <v>485.01</v>
      </c>
      <c r="W2094">
        <v>486</v>
      </c>
      <c r="X2094">
        <v>5.3120000000000003</v>
      </c>
      <c r="Y2094" t="s">
        <v>44</v>
      </c>
    </row>
    <row r="2095" spans="22:25" x14ac:dyDescent="0.25">
      <c r="V2095">
        <v>486.01</v>
      </c>
      <c r="W2095">
        <v>487</v>
      </c>
      <c r="X2095">
        <v>5.3179999999999996</v>
      </c>
      <c r="Y2095" t="s">
        <v>44</v>
      </c>
    </row>
    <row r="2096" spans="22:25" x14ac:dyDescent="0.25">
      <c r="V2096">
        <v>487.01</v>
      </c>
      <c r="W2096">
        <v>488</v>
      </c>
      <c r="X2096">
        <v>5.3239999999999998</v>
      </c>
      <c r="Y2096" t="s">
        <v>44</v>
      </c>
    </row>
    <row r="2097" spans="22:25" x14ac:dyDescent="0.25">
      <c r="V2097">
        <v>488.01</v>
      </c>
      <c r="W2097">
        <v>489</v>
      </c>
      <c r="X2097">
        <v>5.33</v>
      </c>
      <c r="Y2097" t="s">
        <v>44</v>
      </c>
    </row>
    <row r="2098" spans="22:25" x14ac:dyDescent="0.25">
      <c r="V2098">
        <v>489.01</v>
      </c>
      <c r="W2098">
        <v>490</v>
      </c>
      <c r="X2098">
        <v>5.3360000000000003</v>
      </c>
      <c r="Y2098" t="s">
        <v>44</v>
      </c>
    </row>
    <row r="2099" spans="22:25" x14ac:dyDescent="0.25">
      <c r="V2099">
        <v>490.01</v>
      </c>
      <c r="W2099">
        <v>491</v>
      </c>
      <c r="X2099">
        <v>5.3419999999999996</v>
      </c>
      <c r="Y2099" t="s">
        <v>44</v>
      </c>
    </row>
    <row r="2100" spans="22:25" x14ac:dyDescent="0.25">
      <c r="V2100">
        <v>491.01</v>
      </c>
      <c r="W2100">
        <v>492</v>
      </c>
      <c r="X2100">
        <v>5.3479999999999999</v>
      </c>
      <c r="Y2100" t="s">
        <v>44</v>
      </c>
    </row>
    <row r="2101" spans="22:25" x14ac:dyDescent="0.25">
      <c r="V2101">
        <v>492.01</v>
      </c>
      <c r="W2101">
        <v>493</v>
      </c>
      <c r="X2101">
        <v>5.3540000000000001</v>
      </c>
      <c r="Y2101" t="s">
        <v>44</v>
      </c>
    </row>
    <row r="2102" spans="22:25" x14ac:dyDescent="0.25">
      <c r="V2102">
        <v>493.01</v>
      </c>
      <c r="W2102">
        <v>494</v>
      </c>
      <c r="X2102">
        <v>5.36</v>
      </c>
      <c r="Y2102" t="s">
        <v>44</v>
      </c>
    </row>
    <row r="2103" spans="22:25" x14ac:dyDescent="0.25">
      <c r="V2103">
        <v>494.01</v>
      </c>
      <c r="W2103">
        <v>495</v>
      </c>
      <c r="X2103">
        <v>5.3639999999999999</v>
      </c>
      <c r="Y2103" t="s">
        <v>44</v>
      </c>
    </row>
    <row r="2104" spans="22:25" x14ac:dyDescent="0.25">
      <c r="V2104">
        <v>495.01</v>
      </c>
      <c r="W2104">
        <v>496</v>
      </c>
      <c r="X2104">
        <v>5.3680000000000003</v>
      </c>
      <c r="Y2104" t="s">
        <v>44</v>
      </c>
    </row>
    <row r="2105" spans="22:25" x14ac:dyDescent="0.25">
      <c r="V2105">
        <v>496.01</v>
      </c>
      <c r="W2105">
        <v>497</v>
      </c>
      <c r="X2105">
        <v>5.3760000000000003</v>
      </c>
      <c r="Y2105" t="s">
        <v>44</v>
      </c>
    </row>
    <row r="2106" spans="22:25" x14ac:dyDescent="0.25">
      <c r="V2106">
        <v>497.01</v>
      </c>
      <c r="W2106">
        <v>498</v>
      </c>
      <c r="X2106">
        <v>5.38</v>
      </c>
      <c r="Y2106" t="s">
        <v>44</v>
      </c>
    </row>
    <row r="2107" spans="22:25" x14ac:dyDescent="0.25">
      <c r="V2107">
        <v>498.01</v>
      </c>
      <c r="W2107">
        <v>499</v>
      </c>
      <c r="X2107">
        <v>5.3840000000000003</v>
      </c>
      <c r="Y2107" t="s">
        <v>44</v>
      </c>
    </row>
    <row r="2108" spans="22:25" x14ac:dyDescent="0.25">
      <c r="V2108">
        <v>499.01</v>
      </c>
      <c r="W2108">
        <v>500</v>
      </c>
      <c r="X2108">
        <v>5.3879999999999999</v>
      </c>
      <c r="Y2108" t="s">
        <v>44</v>
      </c>
    </row>
    <row r="2109" spans="22:25" x14ac:dyDescent="0.25">
      <c r="V2109">
        <v>500.01</v>
      </c>
      <c r="W2109">
        <v>501</v>
      </c>
      <c r="X2109">
        <v>5.3920000000000003</v>
      </c>
      <c r="Y2109" t="s">
        <v>44</v>
      </c>
    </row>
    <row r="2110" spans="22:25" x14ac:dyDescent="0.25">
      <c r="V2110">
        <v>501.01</v>
      </c>
      <c r="W2110">
        <v>502</v>
      </c>
      <c r="X2110">
        <v>5.3959999999999999</v>
      </c>
      <c r="Y2110" t="s">
        <v>44</v>
      </c>
    </row>
    <row r="2111" spans="22:25" x14ac:dyDescent="0.25">
      <c r="V2111">
        <v>502.01</v>
      </c>
      <c r="W2111">
        <v>503</v>
      </c>
      <c r="X2111">
        <v>5.4</v>
      </c>
      <c r="Y2111" t="s">
        <v>44</v>
      </c>
    </row>
    <row r="2112" spans="22:25" x14ac:dyDescent="0.25">
      <c r="V2112">
        <v>503.01</v>
      </c>
      <c r="W2112">
        <v>504</v>
      </c>
      <c r="X2112">
        <v>5.4039999999999999</v>
      </c>
      <c r="Y2112" t="s">
        <v>44</v>
      </c>
    </row>
    <row r="2113" spans="22:25" x14ac:dyDescent="0.25">
      <c r="V2113">
        <v>504.01</v>
      </c>
      <c r="W2113">
        <v>505</v>
      </c>
      <c r="X2113">
        <v>5.4080000000000004</v>
      </c>
      <c r="Y2113" t="s">
        <v>44</v>
      </c>
    </row>
    <row r="2114" spans="22:25" x14ac:dyDescent="0.25">
      <c r="V2114">
        <v>505.01</v>
      </c>
      <c r="W2114">
        <v>506</v>
      </c>
      <c r="X2114">
        <v>5.4119999999999999</v>
      </c>
      <c r="Y2114" t="s">
        <v>44</v>
      </c>
    </row>
    <row r="2115" spans="22:25" x14ac:dyDescent="0.25">
      <c r="V2115">
        <v>506.01</v>
      </c>
      <c r="W2115">
        <v>507</v>
      </c>
      <c r="X2115">
        <v>5.4160000000000004</v>
      </c>
      <c r="Y2115" t="s">
        <v>44</v>
      </c>
    </row>
    <row r="2116" spans="22:25" x14ac:dyDescent="0.25">
      <c r="V2116">
        <v>507.01</v>
      </c>
      <c r="W2116">
        <v>508</v>
      </c>
      <c r="X2116">
        <v>5.4239999999999897</v>
      </c>
      <c r="Y2116" t="s">
        <v>44</v>
      </c>
    </row>
    <row r="2117" spans="22:25" x14ac:dyDescent="0.25">
      <c r="V2117">
        <v>508.01</v>
      </c>
      <c r="W2117">
        <v>509</v>
      </c>
      <c r="X2117">
        <v>5.4279999999999902</v>
      </c>
      <c r="Y2117" t="s">
        <v>44</v>
      </c>
    </row>
    <row r="2118" spans="22:25" x14ac:dyDescent="0.25">
      <c r="V2118">
        <v>509.01</v>
      </c>
      <c r="W2118">
        <v>510</v>
      </c>
      <c r="X2118">
        <v>5.4319999999999897</v>
      </c>
      <c r="Y2118" t="s">
        <v>44</v>
      </c>
    </row>
    <row r="2119" spans="22:25" x14ac:dyDescent="0.25">
      <c r="V2119">
        <v>510.01</v>
      </c>
      <c r="W2119">
        <v>511</v>
      </c>
      <c r="X2119">
        <v>5.4359999999999902</v>
      </c>
      <c r="Y2119" t="s">
        <v>44</v>
      </c>
    </row>
    <row r="2120" spans="22:25" x14ac:dyDescent="0.25">
      <c r="V2120">
        <v>511.01</v>
      </c>
      <c r="W2120">
        <v>512</v>
      </c>
      <c r="X2120">
        <v>5.44</v>
      </c>
      <c r="Y2120" t="s">
        <v>44</v>
      </c>
    </row>
    <row r="2121" spans="22:25" x14ac:dyDescent="0.25">
      <c r="V2121">
        <v>512.01</v>
      </c>
      <c r="W2121">
        <v>513</v>
      </c>
      <c r="X2121">
        <v>5.4424999999999999</v>
      </c>
      <c r="Y2121" t="s">
        <v>44</v>
      </c>
    </row>
    <row r="2122" spans="22:25" x14ac:dyDescent="0.25">
      <c r="V2122">
        <v>513.01</v>
      </c>
      <c r="W2122">
        <v>514</v>
      </c>
      <c r="X2122">
        <v>5.4450000000000003</v>
      </c>
      <c r="Y2122" t="s">
        <v>44</v>
      </c>
    </row>
    <row r="2123" spans="22:25" x14ac:dyDescent="0.25">
      <c r="V2123">
        <v>514.01</v>
      </c>
      <c r="W2123">
        <v>515</v>
      </c>
      <c r="X2123">
        <v>5.4474999999999998</v>
      </c>
      <c r="Y2123" t="s">
        <v>44</v>
      </c>
    </row>
    <row r="2124" spans="22:25" x14ac:dyDescent="0.25">
      <c r="V2124">
        <v>515.01</v>
      </c>
      <c r="W2124">
        <v>516</v>
      </c>
      <c r="X2124">
        <v>5.45</v>
      </c>
      <c r="Y2124" t="s">
        <v>44</v>
      </c>
    </row>
    <row r="2125" spans="22:25" x14ac:dyDescent="0.25">
      <c r="V2125">
        <v>516.01</v>
      </c>
      <c r="W2125">
        <v>517</v>
      </c>
      <c r="X2125">
        <v>5.4524999999999997</v>
      </c>
      <c r="Y2125" t="s">
        <v>44</v>
      </c>
    </row>
    <row r="2126" spans="22:25" x14ac:dyDescent="0.25">
      <c r="V2126">
        <v>517.01</v>
      </c>
      <c r="W2126">
        <v>518</v>
      </c>
      <c r="X2126">
        <v>5.4574999999999996</v>
      </c>
      <c r="Y2126" t="s">
        <v>44</v>
      </c>
    </row>
    <row r="2127" spans="22:25" x14ac:dyDescent="0.25">
      <c r="V2127">
        <v>518.01</v>
      </c>
      <c r="W2127">
        <v>519</v>
      </c>
      <c r="X2127">
        <v>5.46</v>
      </c>
      <c r="Y2127" t="s">
        <v>44</v>
      </c>
    </row>
    <row r="2128" spans="22:25" x14ac:dyDescent="0.25">
      <c r="V2128">
        <v>519.01</v>
      </c>
      <c r="W2128">
        <v>520</v>
      </c>
      <c r="X2128">
        <v>5.4625000000000004</v>
      </c>
      <c r="Y2128" t="s">
        <v>44</v>
      </c>
    </row>
    <row r="2129" spans="22:25" x14ac:dyDescent="0.25">
      <c r="V2129">
        <v>520.01</v>
      </c>
      <c r="W2129">
        <v>521</v>
      </c>
      <c r="X2129">
        <v>5.4649999999999999</v>
      </c>
      <c r="Y2129" t="s">
        <v>44</v>
      </c>
    </row>
    <row r="2130" spans="22:25" x14ac:dyDescent="0.25">
      <c r="V2130">
        <v>521.01</v>
      </c>
      <c r="W2130">
        <v>522</v>
      </c>
      <c r="X2130">
        <v>5.4675000000000002</v>
      </c>
      <c r="Y2130" t="s">
        <v>44</v>
      </c>
    </row>
    <row r="2131" spans="22:25" x14ac:dyDescent="0.25">
      <c r="V2131">
        <v>522.01</v>
      </c>
      <c r="W2131">
        <v>523</v>
      </c>
      <c r="X2131">
        <v>5.4700000000000104</v>
      </c>
      <c r="Y2131" t="s">
        <v>44</v>
      </c>
    </row>
    <row r="2132" spans="22:25" x14ac:dyDescent="0.25">
      <c r="V2132">
        <v>523.01</v>
      </c>
      <c r="W2132">
        <v>524</v>
      </c>
      <c r="X2132">
        <v>5.4725000000000099</v>
      </c>
      <c r="Y2132" t="s">
        <v>44</v>
      </c>
    </row>
    <row r="2133" spans="22:25" x14ac:dyDescent="0.25">
      <c r="V2133">
        <v>524.01</v>
      </c>
      <c r="W2133">
        <v>525</v>
      </c>
      <c r="X2133">
        <v>5.4750000000000103</v>
      </c>
      <c r="Y2133" t="s">
        <v>44</v>
      </c>
    </row>
    <row r="2134" spans="22:25" x14ac:dyDescent="0.25">
      <c r="V2134">
        <v>525.01</v>
      </c>
      <c r="W2134">
        <v>526</v>
      </c>
      <c r="X2134">
        <v>5.4775000000000098</v>
      </c>
      <c r="Y2134" t="s">
        <v>44</v>
      </c>
    </row>
    <row r="2135" spans="22:25" x14ac:dyDescent="0.25">
      <c r="V2135">
        <v>526.01</v>
      </c>
      <c r="W2135">
        <v>527</v>
      </c>
      <c r="X2135">
        <v>5.4800000000000102</v>
      </c>
      <c r="Y2135" t="s">
        <v>44</v>
      </c>
    </row>
    <row r="2136" spans="22:25" x14ac:dyDescent="0.25">
      <c r="V2136">
        <v>527.01</v>
      </c>
      <c r="W2136">
        <v>528</v>
      </c>
      <c r="X2136">
        <v>5.4825000000000097</v>
      </c>
      <c r="Y2136" t="s">
        <v>44</v>
      </c>
    </row>
    <row r="2137" spans="22:25" x14ac:dyDescent="0.25">
      <c r="V2137">
        <v>528.01</v>
      </c>
      <c r="W2137">
        <v>529</v>
      </c>
      <c r="X2137">
        <v>5.4850000000000101</v>
      </c>
      <c r="Y2137" t="s">
        <v>44</v>
      </c>
    </row>
    <row r="2138" spans="22:25" x14ac:dyDescent="0.25">
      <c r="V2138">
        <v>529.01</v>
      </c>
      <c r="W2138">
        <v>530</v>
      </c>
      <c r="X2138">
        <v>5.49</v>
      </c>
      <c r="Y2138" t="s">
        <v>44</v>
      </c>
    </row>
    <row r="2139" spans="22:25" x14ac:dyDescent="0.25">
      <c r="V2139">
        <v>530.01</v>
      </c>
      <c r="W2139">
        <v>531</v>
      </c>
      <c r="X2139">
        <v>5.4915000000000003</v>
      </c>
      <c r="Y2139" t="s">
        <v>44</v>
      </c>
    </row>
    <row r="2140" spans="22:25" x14ac:dyDescent="0.25">
      <c r="V2140">
        <v>531.01</v>
      </c>
      <c r="W2140">
        <v>532</v>
      </c>
      <c r="X2140">
        <v>5.4930000000000003</v>
      </c>
      <c r="Y2140" t="s">
        <v>44</v>
      </c>
    </row>
    <row r="2141" spans="22:25" x14ac:dyDescent="0.25">
      <c r="V2141">
        <v>532.01</v>
      </c>
      <c r="W2141">
        <v>533</v>
      </c>
      <c r="X2141">
        <v>5.4945000000000004</v>
      </c>
      <c r="Y2141" t="s">
        <v>44</v>
      </c>
    </row>
    <row r="2142" spans="22:25" x14ac:dyDescent="0.25">
      <c r="V2142">
        <v>533.01</v>
      </c>
      <c r="W2142">
        <v>534</v>
      </c>
      <c r="X2142">
        <v>5.4960000000000004</v>
      </c>
      <c r="Y2142" t="s">
        <v>44</v>
      </c>
    </row>
    <row r="2143" spans="22:25" x14ac:dyDescent="0.25">
      <c r="V2143">
        <v>534.01</v>
      </c>
      <c r="W2143">
        <v>535</v>
      </c>
      <c r="X2143">
        <v>5.4974999999999996</v>
      </c>
      <c r="Y2143" t="s">
        <v>44</v>
      </c>
    </row>
    <row r="2144" spans="22:25" x14ac:dyDescent="0.25">
      <c r="V2144">
        <v>535.01</v>
      </c>
      <c r="W2144">
        <v>536</v>
      </c>
      <c r="X2144">
        <v>5.4989999999999997</v>
      </c>
      <c r="Y2144" t="s">
        <v>44</v>
      </c>
    </row>
    <row r="2145" spans="22:25" x14ac:dyDescent="0.25">
      <c r="V2145">
        <v>536.01</v>
      </c>
      <c r="W2145">
        <v>537</v>
      </c>
      <c r="X2145">
        <v>5.5004999999999997</v>
      </c>
      <c r="Y2145" t="s">
        <v>44</v>
      </c>
    </row>
    <row r="2146" spans="22:25" x14ac:dyDescent="0.25">
      <c r="V2146">
        <v>537.01</v>
      </c>
      <c r="W2146">
        <v>538</v>
      </c>
      <c r="X2146">
        <v>5.5019999999999998</v>
      </c>
      <c r="Y2146" t="s">
        <v>44</v>
      </c>
    </row>
    <row r="2147" spans="22:25" x14ac:dyDescent="0.25">
      <c r="V2147">
        <v>538.01</v>
      </c>
      <c r="W2147">
        <v>539</v>
      </c>
      <c r="X2147">
        <v>5.5049999999999999</v>
      </c>
      <c r="Y2147" t="s">
        <v>44</v>
      </c>
    </row>
    <row r="2148" spans="22:25" x14ac:dyDescent="0.25">
      <c r="V2148">
        <v>539.01</v>
      </c>
      <c r="W2148">
        <v>540</v>
      </c>
      <c r="X2148">
        <v>5.5065</v>
      </c>
      <c r="Y2148" t="s">
        <v>44</v>
      </c>
    </row>
    <row r="2149" spans="22:25" x14ac:dyDescent="0.25">
      <c r="V2149">
        <v>540.01</v>
      </c>
      <c r="W2149">
        <v>541</v>
      </c>
      <c r="X2149">
        <v>5.508</v>
      </c>
      <c r="Y2149" t="s">
        <v>44</v>
      </c>
    </row>
    <row r="2150" spans="22:25" x14ac:dyDescent="0.25">
      <c r="V2150">
        <v>541.01</v>
      </c>
      <c r="W2150">
        <v>542</v>
      </c>
      <c r="X2150">
        <v>5.5095000000000001</v>
      </c>
      <c r="Y2150" t="s">
        <v>44</v>
      </c>
    </row>
    <row r="2151" spans="22:25" x14ac:dyDescent="0.25">
      <c r="V2151">
        <v>542.01</v>
      </c>
      <c r="W2151">
        <v>543</v>
      </c>
      <c r="X2151">
        <v>5.5110000000000001</v>
      </c>
      <c r="Y2151" t="s">
        <v>44</v>
      </c>
    </row>
    <row r="2152" spans="22:25" x14ac:dyDescent="0.25">
      <c r="V2152">
        <v>543.01</v>
      </c>
      <c r="W2152">
        <v>544</v>
      </c>
      <c r="X2152">
        <v>5.5125000000000002</v>
      </c>
      <c r="Y2152" t="s">
        <v>44</v>
      </c>
    </row>
    <row r="2153" spans="22:25" x14ac:dyDescent="0.25">
      <c r="V2153">
        <v>544.01</v>
      </c>
      <c r="W2153">
        <v>545</v>
      </c>
      <c r="X2153">
        <v>5.5140000000000002</v>
      </c>
      <c r="Y2153" t="s">
        <v>44</v>
      </c>
    </row>
    <row r="2154" spans="22:25" x14ac:dyDescent="0.25">
      <c r="V2154">
        <v>545.01</v>
      </c>
      <c r="W2154">
        <v>546</v>
      </c>
      <c r="X2154">
        <v>5.5155000000000003</v>
      </c>
      <c r="Y2154" t="s">
        <v>44</v>
      </c>
    </row>
    <row r="2155" spans="22:25" x14ac:dyDescent="0.25">
      <c r="V2155">
        <v>546.01</v>
      </c>
      <c r="W2155">
        <v>547</v>
      </c>
      <c r="X2155">
        <v>5.5170000000000003</v>
      </c>
      <c r="Y2155" t="s">
        <v>44</v>
      </c>
    </row>
    <row r="2156" spans="22:25" x14ac:dyDescent="0.25">
      <c r="V2156">
        <v>547.01</v>
      </c>
      <c r="W2156">
        <v>548</v>
      </c>
      <c r="X2156">
        <v>5.5185000000000004</v>
      </c>
      <c r="Y2156" t="s">
        <v>44</v>
      </c>
    </row>
    <row r="2157" spans="22:25" x14ac:dyDescent="0.25">
      <c r="V2157">
        <v>548.01</v>
      </c>
      <c r="W2157">
        <v>549</v>
      </c>
      <c r="X2157">
        <v>5.52</v>
      </c>
      <c r="Y2157" t="s">
        <v>44</v>
      </c>
    </row>
    <row r="2158" spans="22:25" x14ac:dyDescent="0.25">
      <c r="V2158">
        <v>549.01</v>
      </c>
      <c r="W2158">
        <v>9</v>
      </c>
      <c r="X2158">
        <v>3.45</v>
      </c>
      <c r="Y2158" t="s">
        <v>178</v>
      </c>
    </row>
    <row r="2159" spans="22:25" x14ac:dyDescent="0.25">
      <c r="V2159">
        <v>9.01</v>
      </c>
      <c r="W2159">
        <v>10</v>
      </c>
      <c r="X2159">
        <v>3.456</v>
      </c>
      <c r="Y2159" t="s">
        <v>178</v>
      </c>
    </row>
    <row r="2160" spans="22:25" x14ac:dyDescent="0.25">
      <c r="V2160">
        <v>10.01</v>
      </c>
      <c r="W2160">
        <v>11</v>
      </c>
      <c r="X2160">
        <v>3.4620000000000002</v>
      </c>
      <c r="Y2160" t="s">
        <v>178</v>
      </c>
    </row>
    <row r="2161" spans="22:25" x14ac:dyDescent="0.25">
      <c r="V2161">
        <v>11.01</v>
      </c>
      <c r="W2161">
        <v>12</v>
      </c>
      <c r="X2161">
        <v>3.468</v>
      </c>
      <c r="Y2161" t="s">
        <v>178</v>
      </c>
    </row>
    <row r="2162" spans="22:25" x14ac:dyDescent="0.25">
      <c r="V2162">
        <v>12.01</v>
      </c>
      <c r="W2162">
        <v>13</v>
      </c>
      <c r="X2162">
        <v>3.4740000000000002</v>
      </c>
      <c r="Y2162" t="s">
        <v>178</v>
      </c>
    </row>
    <row r="2163" spans="22:25" x14ac:dyDescent="0.25">
      <c r="V2163">
        <v>13.01</v>
      </c>
      <c r="W2163">
        <v>14</v>
      </c>
      <c r="X2163">
        <v>3.48</v>
      </c>
      <c r="Y2163" t="s">
        <v>178</v>
      </c>
    </row>
    <row r="2164" spans="22:25" x14ac:dyDescent="0.25">
      <c r="V2164">
        <v>14.01</v>
      </c>
      <c r="W2164">
        <v>15</v>
      </c>
      <c r="X2164">
        <v>3.4860000000000002</v>
      </c>
      <c r="Y2164" t="s">
        <v>178</v>
      </c>
    </row>
    <row r="2165" spans="22:25" x14ac:dyDescent="0.25">
      <c r="V2165">
        <v>15.01</v>
      </c>
      <c r="W2165">
        <v>16</v>
      </c>
      <c r="X2165">
        <v>3.4929999999999999</v>
      </c>
      <c r="Y2165" t="s">
        <v>178</v>
      </c>
    </row>
    <row r="2166" spans="22:25" x14ac:dyDescent="0.25">
      <c r="V2166">
        <v>16.010000000000002</v>
      </c>
      <c r="W2166">
        <v>17</v>
      </c>
      <c r="X2166">
        <v>3.504</v>
      </c>
      <c r="Y2166" t="s">
        <v>178</v>
      </c>
    </row>
    <row r="2167" spans="22:25" x14ac:dyDescent="0.25">
      <c r="V2167">
        <v>17.010000000000002</v>
      </c>
      <c r="W2167">
        <v>18</v>
      </c>
      <c r="X2167">
        <v>3.51</v>
      </c>
      <c r="Y2167" t="s">
        <v>178</v>
      </c>
    </row>
    <row r="2168" spans="22:25" x14ac:dyDescent="0.25">
      <c r="V2168">
        <v>18.010000000000002</v>
      </c>
      <c r="W2168">
        <v>19</v>
      </c>
      <c r="X2168">
        <v>3.516</v>
      </c>
      <c r="Y2168" t="s">
        <v>178</v>
      </c>
    </row>
    <row r="2169" spans="22:25" x14ac:dyDescent="0.25">
      <c r="V2169">
        <v>19.010000000000002</v>
      </c>
      <c r="W2169">
        <v>20</v>
      </c>
      <c r="X2169">
        <v>3.5219999999999998</v>
      </c>
      <c r="Y2169" t="s">
        <v>178</v>
      </c>
    </row>
    <row r="2170" spans="22:25" x14ac:dyDescent="0.25">
      <c r="V2170">
        <v>20.010000000000002</v>
      </c>
      <c r="W2170">
        <v>21</v>
      </c>
      <c r="X2170">
        <v>3.528</v>
      </c>
      <c r="Y2170" t="s">
        <v>178</v>
      </c>
    </row>
    <row r="2171" spans="22:25" x14ac:dyDescent="0.25">
      <c r="V2171">
        <v>21.01</v>
      </c>
      <c r="W2171">
        <v>22</v>
      </c>
      <c r="X2171">
        <v>3.5339999999999998</v>
      </c>
      <c r="Y2171" t="s">
        <v>178</v>
      </c>
    </row>
    <row r="2172" spans="22:25" x14ac:dyDescent="0.25">
      <c r="V2172">
        <v>22.01</v>
      </c>
      <c r="W2172">
        <v>23</v>
      </c>
      <c r="X2172">
        <v>3.54</v>
      </c>
      <c r="Y2172" t="s">
        <v>178</v>
      </c>
    </row>
    <row r="2173" spans="22:25" x14ac:dyDescent="0.25">
      <c r="V2173">
        <v>23.01</v>
      </c>
      <c r="W2173">
        <v>24</v>
      </c>
      <c r="X2173">
        <v>3.5459999999999998</v>
      </c>
      <c r="Y2173" t="s">
        <v>178</v>
      </c>
    </row>
    <row r="2174" spans="22:25" x14ac:dyDescent="0.25">
      <c r="V2174">
        <v>24.01</v>
      </c>
      <c r="W2174">
        <v>25</v>
      </c>
      <c r="X2174">
        <v>3.552</v>
      </c>
      <c r="Y2174" t="s">
        <v>178</v>
      </c>
    </row>
    <row r="2175" spans="22:25" x14ac:dyDescent="0.25">
      <c r="V2175">
        <v>25.01</v>
      </c>
      <c r="W2175">
        <v>26</v>
      </c>
      <c r="X2175">
        <v>3.5579999999999998</v>
      </c>
      <c r="Y2175" t="s">
        <v>178</v>
      </c>
    </row>
    <row r="2176" spans="22:25" x14ac:dyDescent="0.25">
      <c r="V2176">
        <v>26.01</v>
      </c>
      <c r="W2176">
        <v>27</v>
      </c>
      <c r="X2176">
        <v>3.5710000000000002</v>
      </c>
      <c r="Y2176" t="s">
        <v>178</v>
      </c>
    </row>
    <row r="2177" spans="22:25" x14ac:dyDescent="0.25">
      <c r="V2177">
        <v>27.01</v>
      </c>
      <c r="W2177">
        <v>28</v>
      </c>
      <c r="X2177">
        <v>3.5840000000000001</v>
      </c>
      <c r="Y2177" t="s">
        <v>178</v>
      </c>
    </row>
    <row r="2178" spans="22:25" x14ac:dyDescent="0.25">
      <c r="V2178">
        <v>28.01</v>
      </c>
      <c r="W2178">
        <v>29</v>
      </c>
      <c r="X2178">
        <v>3.5979999999999999</v>
      </c>
      <c r="Y2178" t="s">
        <v>178</v>
      </c>
    </row>
    <row r="2179" spans="22:25" x14ac:dyDescent="0.25">
      <c r="V2179">
        <v>29.01</v>
      </c>
      <c r="W2179">
        <v>30</v>
      </c>
      <c r="X2179">
        <v>3.6120000000000001</v>
      </c>
      <c r="Y2179" t="s">
        <v>178</v>
      </c>
    </row>
    <row r="2180" spans="22:25" x14ac:dyDescent="0.25">
      <c r="V2180">
        <v>30.01</v>
      </c>
      <c r="W2180">
        <v>31</v>
      </c>
      <c r="X2180">
        <v>3.6259999999999999</v>
      </c>
      <c r="Y2180" t="s">
        <v>178</v>
      </c>
    </row>
    <row r="2181" spans="22:25" x14ac:dyDescent="0.25">
      <c r="V2181">
        <v>31.01</v>
      </c>
      <c r="W2181">
        <v>32</v>
      </c>
      <c r="X2181">
        <v>3.64</v>
      </c>
      <c r="Y2181" t="s">
        <v>178</v>
      </c>
    </row>
    <row r="2182" spans="22:25" x14ac:dyDescent="0.25">
      <c r="V2182">
        <v>32.01</v>
      </c>
      <c r="W2182">
        <v>33</v>
      </c>
      <c r="X2182">
        <v>3.6539999999999999</v>
      </c>
      <c r="Y2182" t="s">
        <v>178</v>
      </c>
    </row>
    <row r="2183" spans="22:25" x14ac:dyDescent="0.25">
      <c r="V2183">
        <v>33.01</v>
      </c>
      <c r="W2183">
        <v>34</v>
      </c>
      <c r="X2183">
        <v>3.6680000000000001</v>
      </c>
      <c r="Y2183" t="s">
        <v>178</v>
      </c>
    </row>
    <row r="2184" spans="22:25" x14ac:dyDescent="0.25">
      <c r="V2184">
        <v>34.01</v>
      </c>
      <c r="W2184">
        <v>35</v>
      </c>
      <c r="X2184">
        <v>3.6819999999999999</v>
      </c>
      <c r="Y2184" t="s">
        <v>178</v>
      </c>
    </row>
    <row r="2185" spans="22:25" x14ac:dyDescent="0.25">
      <c r="V2185">
        <v>35.01</v>
      </c>
      <c r="W2185">
        <v>36</v>
      </c>
      <c r="X2185">
        <v>3.6960000000000002</v>
      </c>
      <c r="Y2185" t="s">
        <v>178</v>
      </c>
    </row>
    <row r="2186" spans="22:25" x14ac:dyDescent="0.25">
      <c r="V2186">
        <v>36.01</v>
      </c>
      <c r="W2186">
        <v>37</v>
      </c>
      <c r="X2186">
        <v>3.7160000000000002</v>
      </c>
      <c r="Y2186" t="s">
        <v>178</v>
      </c>
    </row>
    <row r="2187" spans="22:25" x14ac:dyDescent="0.25">
      <c r="V2187">
        <v>37.01</v>
      </c>
      <c r="W2187">
        <v>38</v>
      </c>
      <c r="X2187">
        <v>3.726</v>
      </c>
      <c r="Y2187" t="s">
        <v>178</v>
      </c>
    </row>
    <row r="2188" spans="22:25" x14ac:dyDescent="0.25">
      <c r="V2188">
        <v>38.01</v>
      </c>
      <c r="W2188">
        <v>39</v>
      </c>
      <c r="X2188">
        <v>3.734</v>
      </c>
      <c r="Y2188" t="s">
        <v>178</v>
      </c>
    </row>
    <row r="2189" spans="22:25" x14ac:dyDescent="0.25">
      <c r="V2189">
        <v>39.01</v>
      </c>
      <c r="W2189">
        <v>40</v>
      </c>
      <c r="X2189">
        <v>3.742</v>
      </c>
      <c r="Y2189" t="s">
        <v>178</v>
      </c>
    </row>
    <row r="2190" spans="22:25" x14ac:dyDescent="0.25">
      <c r="V2190">
        <v>40.01</v>
      </c>
      <c r="W2190">
        <v>41</v>
      </c>
      <c r="X2190">
        <v>3.75</v>
      </c>
      <c r="Y2190" t="s">
        <v>178</v>
      </c>
    </row>
    <row r="2191" spans="22:25" x14ac:dyDescent="0.25">
      <c r="V2191">
        <v>41.01</v>
      </c>
      <c r="W2191">
        <v>42</v>
      </c>
      <c r="X2191">
        <v>3.758</v>
      </c>
      <c r="Y2191" t="s">
        <v>178</v>
      </c>
    </row>
    <row r="2192" spans="22:25" x14ac:dyDescent="0.25">
      <c r="V2192">
        <v>42.01</v>
      </c>
      <c r="W2192">
        <v>43</v>
      </c>
      <c r="X2192">
        <v>3.766</v>
      </c>
      <c r="Y2192" t="s">
        <v>178</v>
      </c>
    </row>
    <row r="2193" spans="22:25" x14ac:dyDescent="0.25">
      <c r="V2193">
        <v>43.01</v>
      </c>
      <c r="W2193">
        <v>44</v>
      </c>
      <c r="X2193">
        <v>3.774</v>
      </c>
      <c r="Y2193" t="s">
        <v>178</v>
      </c>
    </row>
    <row r="2194" spans="22:25" x14ac:dyDescent="0.25">
      <c r="V2194">
        <v>44.01</v>
      </c>
      <c r="W2194">
        <v>45</v>
      </c>
      <c r="X2194">
        <v>3.782</v>
      </c>
      <c r="Y2194" t="s">
        <v>178</v>
      </c>
    </row>
    <row r="2195" spans="22:25" x14ac:dyDescent="0.25">
      <c r="V2195">
        <v>45.01</v>
      </c>
      <c r="W2195">
        <v>46</v>
      </c>
      <c r="X2195">
        <v>3.79</v>
      </c>
      <c r="Y2195" t="s">
        <v>178</v>
      </c>
    </row>
    <row r="2196" spans="22:25" x14ac:dyDescent="0.25">
      <c r="V2196">
        <v>46.01</v>
      </c>
      <c r="W2196">
        <v>47</v>
      </c>
      <c r="X2196">
        <v>3.794</v>
      </c>
      <c r="Y2196" t="s">
        <v>178</v>
      </c>
    </row>
    <row r="2197" spans="22:25" x14ac:dyDescent="0.25">
      <c r="V2197">
        <v>47.01</v>
      </c>
      <c r="W2197">
        <v>48</v>
      </c>
      <c r="X2197">
        <v>3.78</v>
      </c>
      <c r="Y2197" t="s">
        <v>178</v>
      </c>
    </row>
    <row r="2198" spans="22:25" x14ac:dyDescent="0.25">
      <c r="V2198">
        <v>48.01</v>
      </c>
      <c r="W2198">
        <v>49</v>
      </c>
      <c r="X2198">
        <v>3.806</v>
      </c>
      <c r="Y2198" t="s">
        <v>178</v>
      </c>
    </row>
    <row r="2199" spans="22:25" x14ac:dyDescent="0.25">
      <c r="V2199">
        <v>49.01</v>
      </c>
      <c r="W2199">
        <v>50</v>
      </c>
      <c r="X2199">
        <v>3.81</v>
      </c>
      <c r="Y2199" t="s">
        <v>178</v>
      </c>
    </row>
    <row r="2200" spans="22:25" x14ac:dyDescent="0.25">
      <c r="V2200">
        <v>50.01</v>
      </c>
      <c r="W2200">
        <v>51</v>
      </c>
      <c r="X2200">
        <v>3.8140000000000001</v>
      </c>
      <c r="Y2200" t="s">
        <v>178</v>
      </c>
    </row>
    <row r="2201" spans="22:25" x14ac:dyDescent="0.25">
      <c r="V2201">
        <v>51.01</v>
      </c>
      <c r="W2201">
        <v>52</v>
      </c>
      <c r="X2201">
        <v>3.8180000000000001</v>
      </c>
      <c r="Y2201" t="s">
        <v>178</v>
      </c>
    </row>
    <row r="2202" spans="22:25" x14ac:dyDescent="0.25">
      <c r="V2202">
        <v>52.01</v>
      </c>
      <c r="W2202">
        <v>53</v>
      </c>
      <c r="X2202">
        <v>3.8220000000000001</v>
      </c>
      <c r="Y2202" t="s">
        <v>178</v>
      </c>
    </row>
    <row r="2203" spans="22:25" x14ac:dyDescent="0.25">
      <c r="V2203">
        <v>53.01</v>
      </c>
      <c r="W2203">
        <v>54</v>
      </c>
      <c r="X2203">
        <v>3.8260000000000001</v>
      </c>
      <c r="Y2203" t="s">
        <v>178</v>
      </c>
    </row>
    <row r="2204" spans="22:25" x14ac:dyDescent="0.25">
      <c r="V2204">
        <v>54.01</v>
      </c>
      <c r="W2204">
        <v>55</v>
      </c>
      <c r="X2204">
        <v>3.83</v>
      </c>
      <c r="Y2204" t="s">
        <v>178</v>
      </c>
    </row>
    <row r="2205" spans="22:25" x14ac:dyDescent="0.25">
      <c r="V2205">
        <v>55.01</v>
      </c>
      <c r="W2205">
        <v>56</v>
      </c>
      <c r="X2205">
        <v>3.831</v>
      </c>
      <c r="Y2205" t="s">
        <v>178</v>
      </c>
    </row>
    <row r="2206" spans="22:25" x14ac:dyDescent="0.25">
      <c r="V2206">
        <v>56.01</v>
      </c>
      <c r="W2206">
        <v>57</v>
      </c>
      <c r="X2206">
        <v>3.8319999999999999</v>
      </c>
      <c r="Y2206" t="s">
        <v>178</v>
      </c>
    </row>
    <row r="2207" spans="22:25" x14ac:dyDescent="0.25">
      <c r="V2207">
        <v>57.01</v>
      </c>
      <c r="W2207">
        <v>58</v>
      </c>
      <c r="X2207">
        <v>3.8330000000000002</v>
      </c>
      <c r="Y2207" t="s">
        <v>178</v>
      </c>
    </row>
    <row r="2208" spans="22:25" x14ac:dyDescent="0.25">
      <c r="V2208">
        <v>58.01</v>
      </c>
      <c r="W2208">
        <v>59</v>
      </c>
      <c r="X2208">
        <v>3.8344999999999998</v>
      </c>
      <c r="Y2208" t="s">
        <v>178</v>
      </c>
    </row>
    <row r="2209" spans="22:25" x14ac:dyDescent="0.25">
      <c r="V2209">
        <v>59.01</v>
      </c>
      <c r="W2209">
        <v>60</v>
      </c>
      <c r="X2209">
        <v>3.8359999999999999</v>
      </c>
      <c r="Y2209" t="s">
        <v>178</v>
      </c>
    </row>
    <row r="2210" spans="22:25" x14ac:dyDescent="0.25">
      <c r="V2210">
        <v>60.01</v>
      </c>
      <c r="W2210">
        <v>61</v>
      </c>
      <c r="X2210">
        <v>3.8370000000000002</v>
      </c>
      <c r="Y2210" t="s">
        <v>178</v>
      </c>
    </row>
    <row r="2211" spans="22:25" x14ac:dyDescent="0.25">
      <c r="V2211">
        <v>61.01</v>
      </c>
      <c r="W2211">
        <v>62</v>
      </c>
      <c r="X2211">
        <v>3.8380000000000001</v>
      </c>
      <c r="Y2211" t="s">
        <v>178</v>
      </c>
    </row>
    <row r="2212" spans="22:25" x14ac:dyDescent="0.25">
      <c r="V2212">
        <v>62.01</v>
      </c>
      <c r="W2212">
        <v>63</v>
      </c>
      <c r="X2212">
        <v>3.839</v>
      </c>
      <c r="Y2212" t="s">
        <v>178</v>
      </c>
    </row>
    <row r="2213" spans="22:25" x14ac:dyDescent="0.25">
      <c r="V2213">
        <v>63.01</v>
      </c>
      <c r="W2213">
        <v>64</v>
      </c>
      <c r="X2213">
        <v>3.84</v>
      </c>
      <c r="Y2213" t="s">
        <v>178</v>
      </c>
    </row>
    <row r="2214" spans="22:25" x14ac:dyDescent="0.25">
      <c r="V2214">
        <v>64.010000000000005</v>
      </c>
      <c r="W2214">
        <v>65</v>
      </c>
      <c r="X2214">
        <v>3.84</v>
      </c>
      <c r="Y2214" t="s">
        <v>178</v>
      </c>
    </row>
    <row r="2215" spans="22:25" x14ac:dyDescent="0.25">
      <c r="V2215">
        <v>65.010000000000005</v>
      </c>
      <c r="W2215">
        <v>66</v>
      </c>
      <c r="X2215">
        <v>3.84</v>
      </c>
      <c r="Y2215" t="s">
        <v>178</v>
      </c>
    </row>
    <row r="2216" spans="22:25" x14ac:dyDescent="0.25">
      <c r="V2216">
        <v>66.010000000000005</v>
      </c>
      <c r="W2216">
        <v>67</v>
      </c>
      <c r="X2216">
        <v>3.84</v>
      </c>
      <c r="Y2216" t="s">
        <v>178</v>
      </c>
    </row>
    <row r="2217" spans="22:25" x14ac:dyDescent="0.25">
      <c r="V2217">
        <v>67.010000000000005</v>
      </c>
      <c r="W2217">
        <v>68</v>
      </c>
      <c r="X2217">
        <v>3.84</v>
      </c>
      <c r="Y2217" t="s">
        <v>178</v>
      </c>
    </row>
    <row r="2218" spans="22:25" x14ac:dyDescent="0.25">
      <c r="V2218">
        <v>68.010000000000005</v>
      </c>
      <c r="W2218">
        <v>69</v>
      </c>
      <c r="X2218">
        <v>3.84</v>
      </c>
      <c r="Y2218" t="s">
        <v>178</v>
      </c>
    </row>
    <row r="2219" spans="22:25" x14ac:dyDescent="0.25">
      <c r="V2219">
        <v>69.010000000000005</v>
      </c>
      <c r="W2219">
        <v>70</v>
      </c>
      <c r="X2219">
        <v>3.84</v>
      </c>
      <c r="Y2219" t="s">
        <v>178</v>
      </c>
    </row>
    <row r="2220" spans="22:25" x14ac:dyDescent="0.25">
      <c r="V2220">
        <v>70.010000000000005</v>
      </c>
      <c r="W2220">
        <v>71</v>
      </c>
      <c r="X2220">
        <v>3.84</v>
      </c>
      <c r="Y2220" t="s">
        <v>178</v>
      </c>
    </row>
    <row r="2221" spans="22:25" x14ac:dyDescent="0.25">
      <c r="V2221">
        <v>71.010000000000005</v>
      </c>
      <c r="W2221">
        <v>72</v>
      </c>
      <c r="X2221">
        <v>3.84</v>
      </c>
      <c r="Y2221" t="s">
        <v>178</v>
      </c>
    </row>
    <row r="2222" spans="22:25" x14ac:dyDescent="0.25">
      <c r="V2222">
        <v>72.010000000000005</v>
      </c>
      <c r="W2222">
        <v>73</v>
      </c>
      <c r="X2222">
        <v>3.84</v>
      </c>
      <c r="Y2222" t="s">
        <v>178</v>
      </c>
    </row>
    <row r="2223" spans="22:25" x14ac:dyDescent="0.25">
      <c r="V2223">
        <v>73.010000000000005</v>
      </c>
      <c r="W2223">
        <v>74</v>
      </c>
      <c r="X2223">
        <v>3.8380000000000001</v>
      </c>
      <c r="Y2223" t="s">
        <v>178</v>
      </c>
    </row>
    <row r="2224" spans="22:25" x14ac:dyDescent="0.25">
      <c r="V2224">
        <v>74.010000000000005</v>
      </c>
      <c r="W2224">
        <v>75</v>
      </c>
      <c r="X2224">
        <v>3.8359999999999999</v>
      </c>
      <c r="Y2224" t="s">
        <v>178</v>
      </c>
    </row>
    <row r="2225" spans="22:25" x14ac:dyDescent="0.25">
      <c r="V2225">
        <v>75.010000000000005</v>
      </c>
      <c r="W2225">
        <v>76</v>
      </c>
      <c r="X2225">
        <v>3.8340000000000001</v>
      </c>
      <c r="Y2225" t="s">
        <v>178</v>
      </c>
    </row>
    <row r="2226" spans="22:25" x14ac:dyDescent="0.25">
      <c r="V2226">
        <v>76.010000000000005</v>
      </c>
      <c r="W2226">
        <v>77</v>
      </c>
      <c r="X2226">
        <v>3.8319999999999999</v>
      </c>
      <c r="Y2226" t="s">
        <v>178</v>
      </c>
    </row>
    <row r="2227" spans="22:25" x14ac:dyDescent="0.25">
      <c r="V2227">
        <v>77.010000000000005</v>
      </c>
      <c r="W2227">
        <v>78</v>
      </c>
      <c r="X2227">
        <v>3.83</v>
      </c>
      <c r="Y2227" t="s">
        <v>178</v>
      </c>
    </row>
    <row r="2228" spans="22:25" x14ac:dyDescent="0.25">
      <c r="V2228">
        <v>78.010000000000005</v>
      </c>
      <c r="W2228">
        <v>79</v>
      </c>
      <c r="X2228">
        <v>3.8279999999999998</v>
      </c>
      <c r="Y2228" t="s">
        <v>178</v>
      </c>
    </row>
    <row r="2229" spans="22:25" x14ac:dyDescent="0.25">
      <c r="V2229">
        <v>79.010000000000005</v>
      </c>
      <c r="W2229">
        <v>80</v>
      </c>
      <c r="X2229">
        <v>3.8250000000000002</v>
      </c>
      <c r="Y2229" t="s">
        <v>178</v>
      </c>
    </row>
    <row r="2230" spans="22:25" x14ac:dyDescent="0.25">
      <c r="V2230">
        <v>80.010000000000005</v>
      </c>
      <c r="W2230">
        <v>81</v>
      </c>
      <c r="X2230">
        <v>3.8220000000000001</v>
      </c>
      <c r="Y2230" t="s">
        <v>178</v>
      </c>
    </row>
    <row r="2231" spans="22:25" x14ac:dyDescent="0.25">
      <c r="V2231">
        <v>81.010000000000005</v>
      </c>
      <c r="W2231">
        <v>82</v>
      </c>
      <c r="X2231">
        <v>3.82</v>
      </c>
      <c r="Y2231" t="s">
        <v>178</v>
      </c>
    </row>
    <row r="2232" spans="22:25" x14ac:dyDescent="0.25">
      <c r="V2232">
        <v>82.01</v>
      </c>
      <c r="W2232">
        <v>83</v>
      </c>
      <c r="X2232">
        <v>3.8180000000000001</v>
      </c>
      <c r="Y2232" t="s">
        <v>178</v>
      </c>
    </row>
    <row r="2233" spans="22:25" x14ac:dyDescent="0.25">
      <c r="V2233">
        <v>83.01</v>
      </c>
      <c r="W2233">
        <v>84</v>
      </c>
      <c r="X2233">
        <v>3.8159999999999998</v>
      </c>
      <c r="Y2233" t="s">
        <v>178</v>
      </c>
    </row>
    <row r="2234" spans="22:25" x14ac:dyDescent="0.25">
      <c r="V2234">
        <v>84.01</v>
      </c>
      <c r="W2234">
        <v>85</v>
      </c>
      <c r="X2234">
        <v>3.8140000000000001</v>
      </c>
      <c r="Y2234" t="s">
        <v>178</v>
      </c>
    </row>
    <row r="2235" spans="22:25" x14ac:dyDescent="0.25">
      <c r="V2235">
        <v>85.01</v>
      </c>
      <c r="W2235">
        <v>86</v>
      </c>
      <c r="X2235">
        <v>3.8119999999999998</v>
      </c>
      <c r="Y2235" t="s">
        <v>178</v>
      </c>
    </row>
    <row r="2236" spans="22:25" x14ac:dyDescent="0.25">
      <c r="V2236">
        <v>86.01</v>
      </c>
      <c r="W2236">
        <v>87</v>
      </c>
      <c r="X2236">
        <v>3.81</v>
      </c>
      <c r="Y2236" t="s">
        <v>178</v>
      </c>
    </row>
    <row r="2237" spans="22:25" x14ac:dyDescent="0.25">
      <c r="V2237">
        <v>87.01</v>
      </c>
      <c r="W2237">
        <v>88</v>
      </c>
      <c r="X2237">
        <v>3.8079999999999998</v>
      </c>
      <c r="Y2237" t="s">
        <v>178</v>
      </c>
    </row>
    <row r="2238" spans="22:25" x14ac:dyDescent="0.25">
      <c r="V2238">
        <v>88.01</v>
      </c>
      <c r="W2238">
        <v>89</v>
      </c>
      <c r="X2238">
        <v>3.806</v>
      </c>
      <c r="Y2238" t="s">
        <v>178</v>
      </c>
    </row>
    <row r="2239" spans="22:25" x14ac:dyDescent="0.25">
      <c r="V2239">
        <v>89.01</v>
      </c>
      <c r="W2239">
        <v>90</v>
      </c>
      <c r="X2239">
        <v>3.8039999999999998</v>
      </c>
      <c r="Y2239" t="s">
        <v>178</v>
      </c>
    </row>
    <row r="2240" spans="22:25" x14ac:dyDescent="0.25">
      <c r="V2240">
        <v>90.01</v>
      </c>
      <c r="W2240">
        <v>91</v>
      </c>
      <c r="X2240">
        <v>3.802</v>
      </c>
      <c r="Y2240" t="s">
        <v>178</v>
      </c>
    </row>
    <row r="2241" spans="22:25" x14ac:dyDescent="0.25">
      <c r="V2241">
        <v>91.01</v>
      </c>
      <c r="W2241">
        <v>92</v>
      </c>
      <c r="X2241">
        <v>3.7989999999999999</v>
      </c>
      <c r="Y2241" t="s">
        <v>178</v>
      </c>
    </row>
    <row r="2242" spans="22:25" x14ac:dyDescent="0.25">
      <c r="V2242">
        <v>92.01</v>
      </c>
      <c r="W2242">
        <v>93</v>
      </c>
      <c r="X2242">
        <v>3.798</v>
      </c>
      <c r="Y2242" t="s">
        <v>178</v>
      </c>
    </row>
    <row r="2243" spans="22:25" x14ac:dyDescent="0.25">
      <c r="V2243">
        <v>93.01</v>
      </c>
      <c r="W2243">
        <v>94</v>
      </c>
      <c r="X2243">
        <v>3.7970000000000002</v>
      </c>
      <c r="Y2243" t="s">
        <v>178</v>
      </c>
    </row>
    <row r="2244" spans="22:25" x14ac:dyDescent="0.25">
      <c r="V2244">
        <v>94.01</v>
      </c>
      <c r="W2244">
        <v>95</v>
      </c>
      <c r="X2244">
        <v>3.7959999999999998</v>
      </c>
      <c r="Y2244" t="s">
        <v>178</v>
      </c>
    </row>
    <row r="2245" spans="22:25" x14ac:dyDescent="0.25">
      <c r="V2245">
        <v>95.01</v>
      </c>
      <c r="W2245">
        <v>96</v>
      </c>
      <c r="X2245">
        <v>3.7949999999999999</v>
      </c>
      <c r="Y2245" t="s">
        <v>178</v>
      </c>
    </row>
    <row r="2246" spans="22:25" x14ac:dyDescent="0.25">
      <c r="V2246">
        <v>96.01</v>
      </c>
      <c r="W2246">
        <v>97</v>
      </c>
      <c r="X2246">
        <v>3.794</v>
      </c>
      <c r="Y2246" t="s">
        <v>178</v>
      </c>
    </row>
    <row r="2247" spans="22:25" x14ac:dyDescent="0.25">
      <c r="V2247">
        <v>97.01</v>
      </c>
      <c r="W2247">
        <v>98</v>
      </c>
      <c r="X2247">
        <v>3.7930000000000001</v>
      </c>
      <c r="Y2247" t="s">
        <v>178</v>
      </c>
    </row>
    <row r="2248" spans="22:25" x14ac:dyDescent="0.25">
      <c r="V2248">
        <v>98.01</v>
      </c>
      <c r="W2248">
        <v>99</v>
      </c>
      <c r="X2248">
        <v>3.7919999999999998</v>
      </c>
      <c r="Y2248" t="s">
        <v>178</v>
      </c>
    </row>
    <row r="2249" spans="22:25" x14ac:dyDescent="0.25">
      <c r="V2249">
        <v>99.01</v>
      </c>
      <c r="W2249">
        <v>100</v>
      </c>
      <c r="X2249">
        <v>3.7909999999999999</v>
      </c>
      <c r="Y2249" t="s">
        <v>178</v>
      </c>
    </row>
    <row r="2250" spans="22:25" x14ac:dyDescent="0.25">
      <c r="V2250">
        <v>100.01</v>
      </c>
      <c r="W2250">
        <v>101</v>
      </c>
      <c r="X2250">
        <v>3.79</v>
      </c>
      <c r="Y2250" t="s">
        <v>178</v>
      </c>
    </row>
    <row r="2251" spans="22:25" x14ac:dyDescent="0.25">
      <c r="V2251">
        <v>101.01</v>
      </c>
      <c r="W2251">
        <v>102</v>
      </c>
      <c r="X2251">
        <v>3.7879999999999998</v>
      </c>
      <c r="Y2251" t="s">
        <v>178</v>
      </c>
    </row>
    <row r="2252" spans="22:25" x14ac:dyDescent="0.25">
      <c r="V2252">
        <v>102.01</v>
      </c>
      <c r="W2252">
        <v>103</v>
      </c>
      <c r="X2252">
        <v>3.7869999999999999</v>
      </c>
      <c r="Y2252" t="s">
        <v>178</v>
      </c>
    </row>
    <row r="2253" spans="22:25" x14ac:dyDescent="0.25">
      <c r="V2253">
        <v>103.01</v>
      </c>
      <c r="W2253">
        <v>104</v>
      </c>
      <c r="X2253">
        <v>3.786</v>
      </c>
      <c r="Y2253" t="s">
        <v>178</v>
      </c>
    </row>
    <row r="2254" spans="22:25" x14ac:dyDescent="0.25">
      <c r="V2254">
        <v>104.01</v>
      </c>
      <c r="W2254">
        <v>105</v>
      </c>
      <c r="X2254">
        <v>3.7850000000000001</v>
      </c>
      <c r="Y2254" t="s">
        <v>178</v>
      </c>
    </row>
    <row r="2255" spans="22:25" x14ac:dyDescent="0.25">
      <c r="V2255">
        <v>105.01</v>
      </c>
      <c r="W2255">
        <v>106</v>
      </c>
      <c r="X2255">
        <v>3.7839999999999998</v>
      </c>
      <c r="Y2255" t="s">
        <v>178</v>
      </c>
    </row>
    <row r="2256" spans="22:25" x14ac:dyDescent="0.25">
      <c r="V2256">
        <v>106.01</v>
      </c>
      <c r="W2256">
        <v>107</v>
      </c>
      <c r="X2256">
        <v>3.7829999999999999</v>
      </c>
      <c r="Y2256" t="s">
        <v>178</v>
      </c>
    </row>
    <row r="2257" spans="22:25" x14ac:dyDescent="0.25">
      <c r="V2257">
        <v>107.01</v>
      </c>
      <c r="W2257">
        <v>108</v>
      </c>
      <c r="X2257">
        <v>3.782</v>
      </c>
      <c r="Y2257" t="s">
        <v>178</v>
      </c>
    </row>
    <row r="2258" spans="22:25" x14ac:dyDescent="0.25">
      <c r="V2258">
        <v>108.01</v>
      </c>
      <c r="W2258">
        <v>109</v>
      </c>
      <c r="X2258">
        <v>3.7810000000000001</v>
      </c>
      <c r="Y2258" t="s">
        <v>178</v>
      </c>
    </row>
    <row r="2259" spans="22:25" x14ac:dyDescent="0.25">
      <c r="V2259">
        <v>109.01</v>
      </c>
      <c r="W2259">
        <v>110</v>
      </c>
      <c r="X2259">
        <v>3.78</v>
      </c>
      <c r="Y2259" t="s">
        <v>178</v>
      </c>
    </row>
    <row r="2260" spans="22:25" x14ac:dyDescent="0.25">
      <c r="V2260">
        <v>110.01</v>
      </c>
      <c r="W2260">
        <v>111</v>
      </c>
      <c r="X2260">
        <v>3.7810000000000001</v>
      </c>
      <c r="Y2260" t="s">
        <v>178</v>
      </c>
    </row>
    <row r="2261" spans="22:25" x14ac:dyDescent="0.25">
      <c r="V2261">
        <v>111.01</v>
      </c>
      <c r="W2261">
        <v>112</v>
      </c>
      <c r="X2261">
        <v>3.782</v>
      </c>
      <c r="Y2261" t="s">
        <v>178</v>
      </c>
    </row>
    <row r="2262" spans="22:25" x14ac:dyDescent="0.25">
      <c r="V2262">
        <v>112.01</v>
      </c>
      <c r="W2262">
        <v>113</v>
      </c>
      <c r="X2262">
        <v>3.7839999999999998</v>
      </c>
      <c r="Y2262" t="s">
        <v>178</v>
      </c>
    </row>
    <row r="2263" spans="22:25" x14ac:dyDescent="0.25">
      <c r="V2263">
        <v>113.01</v>
      </c>
      <c r="W2263">
        <v>114</v>
      </c>
      <c r="X2263">
        <v>3.7850000000000001</v>
      </c>
      <c r="Y2263" t="s">
        <v>178</v>
      </c>
    </row>
    <row r="2264" spans="22:25" x14ac:dyDescent="0.25">
      <c r="V2264">
        <v>114.01</v>
      </c>
      <c r="W2264">
        <v>115</v>
      </c>
      <c r="X2264">
        <v>3.786</v>
      </c>
      <c r="Y2264" t="s">
        <v>178</v>
      </c>
    </row>
    <row r="2265" spans="22:25" x14ac:dyDescent="0.25">
      <c r="V2265">
        <v>115.01</v>
      </c>
      <c r="W2265">
        <v>116</v>
      </c>
      <c r="X2265">
        <v>3.7869999999999999</v>
      </c>
      <c r="Y2265" t="s">
        <v>178</v>
      </c>
    </row>
    <row r="2266" spans="22:25" x14ac:dyDescent="0.25">
      <c r="V2266">
        <v>116.01</v>
      </c>
      <c r="W2266">
        <v>117</v>
      </c>
      <c r="X2266">
        <v>3.7879999999999998</v>
      </c>
      <c r="Y2266" t="s">
        <v>178</v>
      </c>
    </row>
    <row r="2267" spans="22:25" x14ac:dyDescent="0.25">
      <c r="V2267">
        <v>117.01</v>
      </c>
      <c r="W2267">
        <v>118</v>
      </c>
      <c r="X2267">
        <v>3.7890000000000001</v>
      </c>
      <c r="Y2267" t="s">
        <v>178</v>
      </c>
    </row>
    <row r="2268" spans="22:25" x14ac:dyDescent="0.25">
      <c r="V2268">
        <v>118.01</v>
      </c>
      <c r="W2268">
        <v>119</v>
      </c>
      <c r="X2268">
        <v>3.79</v>
      </c>
      <c r="Y2268" t="s">
        <v>178</v>
      </c>
    </row>
    <row r="2269" spans="22:25" x14ac:dyDescent="0.25">
      <c r="V2269">
        <v>119.01</v>
      </c>
      <c r="W2269">
        <v>120</v>
      </c>
      <c r="X2269">
        <v>3.7909999999999999</v>
      </c>
      <c r="Y2269" t="s">
        <v>178</v>
      </c>
    </row>
    <row r="2270" spans="22:25" x14ac:dyDescent="0.25">
      <c r="V2270">
        <v>120.01</v>
      </c>
      <c r="W2270">
        <v>121</v>
      </c>
      <c r="X2270">
        <v>3.7919999999999998</v>
      </c>
      <c r="Y2270" t="s">
        <v>178</v>
      </c>
    </row>
    <row r="2271" spans="22:25" x14ac:dyDescent="0.25">
      <c r="V2271">
        <v>121.01</v>
      </c>
      <c r="W2271">
        <v>122</v>
      </c>
      <c r="X2271">
        <v>3.7930000000000001</v>
      </c>
      <c r="Y2271" t="s">
        <v>178</v>
      </c>
    </row>
    <row r="2272" spans="22:25" x14ac:dyDescent="0.25">
      <c r="V2272">
        <v>122.01</v>
      </c>
      <c r="W2272">
        <v>123</v>
      </c>
      <c r="X2272">
        <v>3.7945000000000002</v>
      </c>
      <c r="Y2272" t="s">
        <v>178</v>
      </c>
    </row>
    <row r="2273" spans="22:25" x14ac:dyDescent="0.25">
      <c r="V2273">
        <v>123.01</v>
      </c>
      <c r="W2273">
        <v>124</v>
      </c>
      <c r="X2273">
        <v>3.7959999999999998</v>
      </c>
      <c r="Y2273" t="s">
        <v>178</v>
      </c>
    </row>
    <row r="2274" spans="22:25" x14ac:dyDescent="0.25">
      <c r="V2274">
        <v>124.01</v>
      </c>
      <c r="W2274">
        <v>125</v>
      </c>
      <c r="X2274">
        <v>3.7970000000000002</v>
      </c>
      <c r="Y2274" t="s">
        <v>178</v>
      </c>
    </row>
    <row r="2275" spans="22:25" x14ac:dyDescent="0.25">
      <c r="V2275">
        <v>125.01</v>
      </c>
      <c r="W2275">
        <v>126</v>
      </c>
      <c r="X2275">
        <v>3.798</v>
      </c>
      <c r="Y2275" t="s">
        <v>178</v>
      </c>
    </row>
    <row r="2276" spans="22:25" x14ac:dyDescent="0.25">
      <c r="V2276">
        <v>126.01</v>
      </c>
      <c r="W2276">
        <v>127</v>
      </c>
      <c r="X2276">
        <v>3.7989999999999999</v>
      </c>
      <c r="Y2276" t="s">
        <v>178</v>
      </c>
    </row>
    <row r="2277" spans="22:25" x14ac:dyDescent="0.25">
      <c r="V2277">
        <v>127.01</v>
      </c>
      <c r="W2277">
        <v>128</v>
      </c>
      <c r="X2277">
        <v>3.8</v>
      </c>
      <c r="Y2277" t="s">
        <v>178</v>
      </c>
    </row>
    <row r="2278" spans="22:25" x14ac:dyDescent="0.25">
      <c r="V2278">
        <v>128.01</v>
      </c>
      <c r="W2278">
        <v>129</v>
      </c>
      <c r="X2278">
        <v>3.8005</v>
      </c>
      <c r="Y2278" t="s">
        <v>178</v>
      </c>
    </row>
    <row r="2279" spans="22:25" x14ac:dyDescent="0.25">
      <c r="V2279">
        <v>129.01</v>
      </c>
      <c r="W2279">
        <v>130</v>
      </c>
      <c r="X2279">
        <v>3.8010000000000002</v>
      </c>
      <c r="Y2279" t="s">
        <v>178</v>
      </c>
    </row>
    <row r="2280" spans="22:25" x14ac:dyDescent="0.25">
      <c r="V2280">
        <v>130.01</v>
      </c>
      <c r="W2280">
        <v>131</v>
      </c>
      <c r="X2280">
        <v>3.8014999999999999</v>
      </c>
      <c r="Y2280" t="s">
        <v>178</v>
      </c>
    </row>
    <row r="2281" spans="22:25" x14ac:dyDescent="0.25">
      <c r="V2281">
        <v>131.01</v>
      </c>
      <c r="W2281">
        <v>132</v>
      </c>
      <c r="X2281">
        <v>3.802</v>
      </c>
      <c r="Y2281" t="s">
        <v>178</v>
      </c>
    </row>
    <row r="2282" spans="22:25" x14ac:dyDescent="0.25">
      <c r="V2282">
        <v>132.01</v>
      </c>
      <c r="W2282">
        <v>133</v>
      </c>
      <c r="X2282">
        <v>3.8025000000000002</v>
      </c>
      <c r="Y2282" t="s">
        <v>178</v>
      </c>
    </row>
    <row r="2283" spans="22:25" x14ac:dyDescent="0.25">
      <c r="V2283">
        <v>133.01</v>
      </c>
      <c r="W2283">
        <v>134</v>
      </c>
      <c r="X2283">
        <v>3.8031999999999999</v>
      </c>
      <c r="Y2283" t="s">
        <v>178</v>
      </c>
    </row>
    <row r="2284" spans="22:25" x14ac:dyDescent="0.25">
      <c r="V2284">
        <v>134.01</v>
      </c>
      <c r="W2284">
        <v>135</v>
      </c>
      <c r="X2284">
        <v>3.8039999999999998</v>
      </c>
      <c r="Y2284" t="s">
        <v>178</v>
      </c>
    </row>
    <row r="2285" spans="22:25" x14ac:dyDescent="0.25">
      <c r="V2285">
        <v>135.01</v>
      </c>
      <c r="W2285">
        <v>136</v>
      </c>
      <c r="X2285">
        <v>3.8045</v>
      </c>
      <c r="Y2285" t="s">
        <v>178</v>
      </c>
    </row>
    <row r="2286" spans="22:25" x14ac:dyDescent="0.25">
      <c r="V2286">
        <v>136.01</v>
      </c>
      <c r="W2286">
        <v>137</v>
      </c>
      <c r="X2286">
        <v>3.8050000000000002</v>
      </c>
      <c r="Y2286" t="s">
        <v>178</v>
      </c>
    </row>
    <row r="2287" spans="22:25" x14ac:dyDescent="0.25">
      <c r="V2287">
        <v>137.01</v>
      </c>
      <c r="W2287">
        <v>138</v>
      </c>
      <c r="X2287">
        <v>3.8054999999999999</v>
      </c>
      <c r="Y2287" t="s">
        <v>178</v>
      </c>
    </row>
    <row r="2288" spans="22:25" x14ac:dyDescent="0.25">
      <c r="V2288">
        <v>138.01</v>
      </c>
      <c r="W2288">
        <v>139</v>
      </c>
      <c r="X2288">
        <v>3.806</v>
      </c>
      <c r="Y2288" t="s">
        <v>178</v>
      </c>
    </row>
    <row r="2289" spans="22:25" x14ac:dyDescent="0.25">
      <c r="V2289">
        <v>139.01</v>
      </c>
      <c r="W2289">
        <v>140</v>
      </c>
      <c r="X2289">
        <v>3.8065000000000002</v>
      </c>
      <c r="Y2289" t="s">
        <v>178</v>
      </c>
    </row>
    <row r="2290" spans="22:25" x14ac:dyDescent="0.25">
      <c r="V2290">
        <v>140.01</v>
      </c>
      <c r="W2290">
        <v>141</v>
      </c>
      <c r="X2290">
        <v>3.8069999999999999</v>
      </c>
      <c r="Y2290" t="s">
        <v>178</v>
      </c>
    </row>
    <row r="2291" spans="22:25" x14ac:dyDescent="0.25">
      <c r="V2291">
        <v>141.01</v>
      </c>
      <c r="W2291">
        <v>142</v>
      </c>
      <c r="X2291">
        <v>3.8075000000000001</v>
      </c>
      <c r="Y2291" t="s">
        <v>178</v>
      </c>
    </row>
    <row r="2292" spans="22:25" x14ac:dyDescent="0.25">
      <c r="V2292">
        <v>142.01</v>
      </c>
      <c r="W2292">
        <v>143</v>
      </c>
      <c r="X2292">
        <v>3.8079999999999998</v>
      </c>
      <c r="Y2292" t="s">
        <v>178</v>
      </c>
    </row>
    <row r="2293" spans="22:25" x14ac:dyDescent="0.25">
      <c r="V2293">
        <v>143.01</v>
      </c>
      <c r="W2293">
        <v>144</v>
      </c>
      <c r="X2293">
        <v>3.8087</v>
      </c>
      <c r="Y2293" t="s">
        <v>178</v>
      </c>
    </row>
    <row r="2294" spans="22:25" x14ac:dyDescent="0.25">
      <c r="V2294">
        <v>144.01</v>
      </c>
      <c r="W2294">
        <v>145</v>
      </c>
      <c r="X2294">
        <v>3.8094999999999999</v>
      </c>
      <c r="Y2294" t="s">
        <v>178</v>
      </c>
    </row>
    <row r="2295" spans="22:25" x14ac:dyDescent="0.25">
      <c r="V2295">
        <v>145.01</v>
      </c>
      <c r="W2295">
        <v>146</v>
      </c>
      <c r="X2295">
        <v>3.81</v>
      </c>
      <c r="Y2295" t="s">
        <v>178</v>
      </c>
    </row>
    <row r="2296" spans="22:25" x14ac:dyDescent="0.25">
      <c r="V2296">
        <v>146.01</v>
      </c>
      <c r="W2296">
        <v>147</v>
      </c>
      <c r="X2296">
        <v>3.8105000000000002</v>
      </c>
      <c r="Y2296" t="s">
        <v>178</v>
      </c>
    </row>
    <row r="2297" spans="22:25" x14ac:dyDescent="0.25">
      <c r="V2297">
        <v>147.01</v>
      </c>
      <c r="W2297">
        <v>148</v>
      </c>
      <c r="X2297">
        <v>3.8109999999999999</v>
      </c>
      <c r="Y2297" t="s">
        <v>178</v>
      </c>
    </row>
    <row r="2298" spans="22:25" x14ac:dyDescent="0.25">
      <c r="V2298">
        <v>148.01</v>
      </c>
      <c r="W2298">
        <v>149</v>
      </c>
      <c r="X2298">
        <v>3.8115000000000001</v>
      </c>
      <c r="Y2298" t="s">
        <v>178</v>
      </c>
    </row>
    <row r="2299" spans="22:25" x14ac:dyDescent="0.25">
      <c r="V2299">
        <v>149.01</v>
      </c>
      <c r="W2299">
        <v>150</v>
      </c>
      <c r="X2299">
        <v>3.8119999999999998</v>
      </c>
      <c r="Y2299" t="s">
        <v>178</v>
      </c>
    </row>
    <row r="2300" spans="22:25" x14ac:dyDescent="0.25">
      <c r="V2300">
        <v>150.01</v>
      </c>
      <c r="W2300">
        <v>151</v>
      </c>
      <c r="X2300">
        <v>3.8125</v>
      </c>
      <c r="Y2300" t="s">
        <v>178</v>
      </c>
    </row>
    <row r="2301" spans="22:25" x14ac:dyDescent="0.25">
      <c r="V2301">
        <v>151.01</v>
      </c>
      <c r="W2301">
        <v>152</v>
      </c>
      <c r="X2301">
        <v>3.8130000000000002</v>
      </c>
      <c r="Y2301" t="s">
        <v>178</v>
      </c>
    </row>
    <row r="2302" spans="22:25" x14ac:dyDescent="0.25">
      <c r="V2302">
        <v>152.01</v>
      </c>
      <c r="W2302">
        <v>153</v>
      </c>
      <c r="X2302">
        <v>3.8134999999999999</v>
      </c>
      <c r="Y2302" t="s">
        <v>178</v>
      </c>
    </row>
    <row r="2303" spans="22:25" x14ac:dyDescent="0.25">
      <c r="V2303">
        <v>153.01</v>
      </c>
      <c r="W2303">
        <v>154</v>
      </c>
      <c r="X2303">
        <v>3.8140000000000001</v>
      </c>
      <c r="Y2303" t="s">
        <v>178</v>
      </c>
    </row>
    <row r="2304" spans="22:25" x14ac:dyDescent="0.25">
      <c r="V2304">
        <v>154.01</v>
      </c>
      <c r="W2304">
        <v>155</v>
      </c>
      <c r="X2304">
        <v>3.8147000000000002</v>
      </c>
      <c r="Y2304" t="s">
        <v>178</v>
      </c>
    </row>
    <row r="2305" spans="22:25" x14ac:dyDescent="0.25">
      <c r="V2305">
        <v>155.01</v>
      </c>
      <c r="W2305">
        <v>156</v>
      </c>
      <c r="X2305">
        <v>3.8155000000000001</v>
      </c>
      <c r="Y2305" t="s">
        <v>178</v>
      </c>
    </row>
    <row r="2306" spans="22:25" x14ac:dyDescent="0.25">
      <c r="V2306">
        <v>156.01</v>
      </c>
      <c r="W2306">
        <v>157</v>
      </c>
      <c r="X2306">
        <v>3.8159999999999998</v>
      </c>
      <c r="Y2306" t="s">
        <v>178</v>
      </c>
    </row>
    <row r="2307" spans="22:25" x14ac:dyDescent="0.25">
      <c r="V2307">
        <v>157.01</v>
      </c>
      <c r="W2307">
        <v>158</v>
      </c>
      <c r="X2307">
        <v>3.8165</v>
      </c>
      <c r="Y2307" t="s">
        <v>178</v>
      </c>
    </row>
    <row r="2308" spans="22:25" x14ac:dyDescent="0.25">
      <c r="V2308">
        <v>158.01</v>
      </c>
      <c r="W2308">
        <v>159</v>
      </c>
      <c r="X2308">
        <v>3.8170000000000002</v>
      </c>
      <c r="Y2308" t="s">
        <v>178</v>
      </c>
    </row>
    <row r="2309" spans="22:25" x14ac:dyDescent="0.25">
      <c r="V2309">
        <v>159.01</v>
      </c>
      <c r="W2309">
        <v>160</v>
      </c>
      <c r="X2309">
        <v>3.8174999999999999</v>
      </c>
      <c r="Y2309" t="s">
        <v>178</v>
      </c>
    </row>
    <row r="2310" spans="22:25" x14ac:dyDescent="0.25">
      <c r="V2310">
        <v>160.01</v>
      </c>
      <c r="W2310">
        <v>161</v>
      </c>
      <c r="X2310">
        <v>3.8180000000000001</v>
      </c>
      <c r="Y2310" t="s">
        <v>178</v>
      </c>
    </row>
    <row r="2311" spans="22:25" x14ac:dyDescent="0.25">
      <c r="V2311">
        <v>161.01</v>
      </c>
      <c r="W2311">
        <v>162</v>
      </c>
      <c r="X2311">
        <v>3.8184999999999998</v>
      </c>
      <c r="Y2311" t="s">
        <v>178</v>
      </c>
    </row>
    <row r="2312" spans="22:25" x14ac:dyDescent="0.25">
      <c r="V2312">
        <v>162.01</v>
      </c>
      <c r="W2312">
        <v>163</v>
      </c>
      <c r="X2312">
        <v>3.819</v>
      </c>
      <c r="Y2312" t="s">
        <v>178</v>
      </c>
    </row>
    <row r="2313" spans="22:25" x14ac:dyDescent="0.25">
      <c r="V2313">
        <v>163.01</v>
      </c>
      <c r="W2313">
        <v>164</v>
      </c>
      <c r="X2313">
        <v>3.8195000000000001</v>
      </c>
      <c r="Y2313" t="s">
        <v>178</v>
      </c>
    </row>
    <row r="2314" spans="22:25" x14ac:dyDescent="0.25">
      <c r="V2314">
        <v>164.01</v>
      </c>
      <c r="W2314">
        <v>165</v>
      </c>
      <c r="X2314">
        <v>3.82</v>
      </c>
      <c r="Y2314" t="s">
        <v>178</v>
      </c>
    </row>
    <row r="2315" spans="22:25" x14ac:dyDescent="0.25">
      <c r="V2315">
        <v>165.01</v>
      </c>
      <c r="W2315">
        <v>166</v>
      </c>
      <c r="X2315">
        <v>3.8239999999999998</v>
      </c>
      <c r="Y2315" t="s">
        <v>178</v>
      </c>
    </row>
    <row r="2316" spans="22:25" x14ac:dyDescent="0.25">
      <c r="V2316">
        <v>166.01</v>
      </c>
      <c r="W2316">
        <v>167</v>
      </c>
      <c r="X2316">
        <v>3.8275000000000001</v>
      </c>
      <c r="Y2316" t="s">
        <v>178</v>
      </c>
    </row>
    <row r="2317" spans="22:25" x14ac:dyDescent="0.25">
      <c r="V2317">
        <v>167.01</v>
      </c>
      <c r="W2317">
        <v>168</v>
      </c>
      <c r="X2317">
        <v>3.83</v>
      </c>
      <c r="Y2317" t="s">
        <v>178</v>
      </c>
    </row>
    <row r="2318" spans="22:25" x14ac:dyDescent="0.25">
      <c r="V2318">
        <v>168.01</v>
      </c>
      <c r="W2318">
        <v>169</v>
      </c>
      <c r="X2318">
        <v>3.8325</v>
      </c>
      <c r="Y2318" t="s">
        <v>178</v>
      </c>
    </row>
    <row r="2319" spans="22:25" x14ac:dyDescent="0.25">
      <c r="V2319">
        <v>169.01</v>
      </c>
      <c r="W2319">
        <v>170</v>
      </c>
      <c r="X2319">
        <v>3.835</v>
      </c>
      <c r="Y2319" t="s">
        <v>178</v>
      </c>
    </row>
    <row r="2320" spans="22:25" x14ac:dyDescent="0.25">
      <c r="V2320">
        <v>170.01</v>
      </c>
      <c r="W2320">
        <v>171</v>
      </c>
      <c r="X2320">
        <v>3.8374999999999999</v>
      </c>
      <c r="Y2320" t="s">
        <v>178</v>
      </c>
    </row>
    <row r="2321" spans="22:25" x14ac:dyDescent="0.25">
      <c r="V2321">
        <v>171.01</v>
      </c>
      <c r="W2321">
        <v>172</v>
      </c>
      <c r="X2321">
        <v>3.84</v>
      </c>
      <c r="Y2321" t="s">
        <v>178</v>
      </c>
    </row>
    <row r="2322" spans="22:25" x14ac:dyDescent="0.25">
      <c r="V2322">
        <v>172.01</v>
      </c>
      <c r="W2322">
        <v>173</v>
      </c>
      <c r="X2322">
        <v>3.8424999999999998</v>
      </c>
      <c r="Y2322" t="s">
        <v>178</v>
      </c>
    </row>
    <row r="2323" spans="22:25" x14ac:dyDescent="0.25">
      <c r="V2323">
        <v>173.01</v>
      </c>
      <c r="W2323">
        <v>174</v>
      </c>
      <c r="X2323">
        <v>3.8450000000000002</v>
      </c>
      <c r="Y2323" t="s">
        <v>178</v>
      </c>
    </row>
    <row r="2324" spans="22:25" x14ac:dyDescent="0.25">
      <c r="V2324">
        <v>174.01</v>
      </c>
      <c r="W2324">
        <v>175</v>
      </c>
      <c r="X2324">
        <v>3.8475000000000001</v>
      </c>
      <c r="Y2324" t="s">
        <v>178</v>
      </c>
    </row>
    <row r="2325" spans="22:25" x14ac:dyDescent="0.25">
      <c r="V2325">
        <v>175.01</v>
      </c>
      <c r="W2325">
        <v>176</v>
      </c>
      <c r="X2325">
        <v>3.851</v>
      </c>
      <c r="Y2325" t="s">
        <v>178</v>
      </c>
    </row>
    <row r="2326" spans="22:25" x14ac:dyDescent="0.25">
      <c r="V2326">
        <v>176.01</v>
      </c>
      <c r="W2326">
        <v>177</v>
      </c>
      <c r="X2326">
        <v>3.855</v>
      </c>
      <c r="Y2326" t="s">
        <v>178</v>
      </c>
    </row>
    <row r="2327" spans="22:25" x14ac:dyDescent="0.25">
      <c r="V2327">
        <v>177.01</v>
      </c>
      <c r="W2327">
        <v>178</v>
      </c>
      <c r="X2327">
        <v>3.8574999999999999</v>
      </c>
      <c r="Y2327" t="s">
        <v>178</v>
      </c>
    </row>
    <row r="2328" spans="22:25" x14ac:dyDescent="0.25">
      <c r="V2328">
        <v>178.01</v>
      </c>
      <c r="W2328">
        <v>179</v>
      </c>
      <c r="X2328">
        <v>3.86</v>
      </c>
      <c r="Y2328" t="s">
        <v>178</v>
      </c>
    </row>
    <row r="2329" spans="22:25" x14ac:dyDescent="0.25">
      <c r="V2329">
        <v>179.01</v>
      </c>
      <c r="W2329">
        <v>180</v>
      </c>
      <c r="X2329">
        <v>3.8624999999999998</v>
      </c>
      <c r="Y2329" t="s">
        <v>178</v>
      </c>
    </row>
    <row r="2330" spans="22:25" x14ac:dyDescent="0.25">
      <c r="V2330">
        <v>180.01</v>
      </c>
      <c r="W2330">
        <v>181</v>
      </c>
      <c r="X2330">
        <v>3.8650000000000002</v>
      </c>
      <c r="Y2330" t="s">
        <v>178</v>
      </c>
    </row>
    <row r="2331" spans="22:25" x14ac:dyDescent="0.25">
      <c r="V2331">
        <v>181.01</v>
      </c>
      <c r="W2331">
        <v>182</v>
      </c>
      <c r="X2331">
        <v>3.8675000000000002</v>
      </c>
      <c r="Y2331" t="s">
        <v>178</v>
      </c>
    </row>
    <row r="2332" spans="22:25" x14ac:dyDescent="0.25">
      <c r="V2332">
        <v>182.01</v>
      </c>
      <c r="W2332">
        <v>183</v>
      </c>
      <c r="X2332">
        <v>3.87</v>
      </c>
      <c r="Y2332" t="s">
        <v>178</v>
      </c>
    </row>
    <row r="2333" spans="22:25" x14ac:dyDescent="0.25">
      <c r="V2333">
        <v>183.01</v>
      </c>
      <c r="W2333">
        <v>184</v>
      </c>
      <c r="X2333">
        <v>3.8725000000000001</v>
      </c>
      <c r="Y2333" t="s">
        <v>178</v>
      </c>
    </row>
    <row r="2334" spans="22:25" x14ac:dyDescent="0.25">
      <c r="V2334">
        <v>184.01</v>
      </c>
      <c r="W2334">
        <v>185</v>
      </c>
      <c r="X2334">
        <v>3.875</v>
      </c>
      <c r="Y2334" t="s">
        <v>178</v>
      </c>
    </row>
    <row r="2335" spans="22:25" x14ac:dyDescent="0.25">
      <c r="V2335">
        <v>185.01</v>
      </c>
      <c r="W2335">
        <v>186</v>
      </c>
      <c r="X2335">
        <v>3.8774999999999999</v>
      </c>
      <c r="Y2335" t="s">
        <v>178</v>
      </c>
    </row>
    <row r="2336" spans="22:25" x14ac:dyDescent="0.25">
      <c r="V2336">
        <v>186.01</v>
      </c>
      <c r="W2336">
        <v>187</v>
      </c>
      <c r="X2336">
        <v>3.8809999999999998</v>
      </c>
      <c r="Y2336" t="s">
        <v>178</v>
      </c>
    </row>
    <row r="2337" spans="22:25" x14ac:dyDescent="0.25">
      <c r="V2337">
        <v>187.01</v>
      </c>
      <c r="W2337">
        <v>188</v>
      </c>
      <c r="X2337">
        <v>3.8849999999999998</v>
      </c>
      <c r="Y2337" t="s">
        <v>178</v>
      </c>
    </row>
    <row r="2338" spans="22:25" x14ac:dyDescent="0.25">
      <c r="V2338">
        <v>188.01</v>
      </c>
      <c r="W2338">
        <v>189</v>
      </c>
      <c r="X2338">
        <v>3.8875000000000002</v>
      </c>
      <c r="Y2338" t="s">
        <v>178</v>
      </c>
    </row>
    <row r="2339" spans="22:25" x14ac:dyDescent="0.25">
      <c r="V2339">
        <v>189.01</v>
      </c>
      <c r="W2339">
        <v>190</v>
      </c>
      <c r="X2339">
        <v>3.89</v>
      </c>
      <c r="Y2339" t="s">
        <v>178</v>
      </c>
    </row>
    <row r="2340" spans="22:25" x14ac:dyDescent="0.25">
      <c r="V2340">
        <v>190.01</v>
      </c>
      <c r="W2340">
        <v>191</v>
      </c>
      <c r="X2340">
        <v>3.8925000000000001</v>
      </c>
      <c r="Y2340" t="s">
        <v>178</v>
      </c>
    </row>
    <row r="2341" spans="22:25" x14ac:dyDescent="0.25">
      <c r="V2341">
        <v>191.01</v>
      </c>
      <c r="W2341">
        <v>192</v>
      </c>
      <c r="X2341">
        <v>3.895</v>
      </c>
      <c r="Y2341" t="s">
        <v>178</v>
      </c>
    </row>
    <row r="2342" spans="22:25" x14ac:dyDescent="0.25">
      <c r="V2342">
        <v>192.01</v>
      </c>
      <c r="W2342">
        <v>193</v>
      </c>
      <c r="X2342">
        <v>3.8975</v>
      </c>
      <c r="Y2342" t="s">
        <v>178</v>
      </c>
    </row>
    <row r="2343" spans="22:25" x14ac:dyDescent="0.25">
      <c r="V2343">
        <v>193.01</v>
      </c>
      <c r="W2343">
        <v>194</v>
      </c>
      <c r="X2343">
        <v>3.9</v>
      </c>
      <c r="Y2343" t="s">
        <v>178</v>
      </c>
    </row>
    <row r="2344" spans="22:25" x14ac:dyDescent="0.25">
      <c r="V2344">
        <v>194.01</v>
      </c>
      <c r="W2344">
        <v>195</v>
      </c>
      <c r="X2344">
        <v>3.9024999999999999</v>
      </c>
      <c r="Y2344" t="s">
        <v>178</v>
      </c>
    </row>
    <row r="2345" spans="22:25" x14ac:dyDescent="0.25">
      <c r="V2345">
        <v>195.01</v>
      </c>
      <c r="W2345">
        <v>196</v>
      </c>
      <c r="X2345">
        <v>3.9049999999999998</v>
      </c>
      <c r="Y2345" t="s">
        <v>178</v>
      </c>
    </row>
    <row r="2346" spans="22:25" x14ac:dyDescent="0.25">
      <c r="V2346">
        <v>196.01</v>
      </c>
      <c r="W2346">
        <v>197</v>
      </c>
      <c r="X2346">
        <v>3.9075000000000002</v>
      </c>
      <c r="Y2346" t="s">
        <v>178</v>
      </c>
    </row>
    <row r="2347" spans="22:25" x14ac:dyDescent="0.25">
      <c r="V2347">
        <v>197.01</v>
      </c>
      <c r="W2347">
        <v>198</v>
      </c>
      <c r="X2347">
        <v>3.911</v>
      </c>
      <c r="Y2347" t="s">
        <v>178</v>
      </c>
    </row>
    <row r="2348" spans="22:25" x14ac:dyDescent="0.25">
      <c r="V2348">
        <v>198.01</v>
      </c>
      <c r="W2348">
        <v>199</v>
      </c>
      <c r="X2348">
        <v>3.915</v>
      </c>
      <c r="Y2348" t="s">
        <v>178</v>
      </c>
    </row>
    <row r="2349" spans="22:25" x14ac:dyDescent="0.25">
      <c r="V2349">
        <v>199.01</v>
      </c>
      <c r="W2349">
        <v>200</v>
      </c>
      <c r="X2349">
        <v>3.9175</v>
      </c>
      <c r="Y2349" t="s">
        <v>178</v>
      </c>
    </row>
    <row r="2350" spans="22:25" x14ac:dyDescent="0.25">
      <c r="V2350">
        <v>200.01</v>
      </c>
      <c r="W2350">
        <v>201</v>
      </c>
      <c r="X2350">
        <v>3.92</v>
      </c>
      <c r="Y2350" t="s">
        <v>178</v>
      </c>
    </row>
    <row r="2351" spans="22:25" x14ac:dyDescent="0.25">
      <c r="V2351">
        <v>201.01</v>
      </c>
      <c r="W2351">
        <v>202</v>
      </c>
      <c r="X2351">
        <v>3.9224999999999999</v>
      </c>
      <c r="Y2351" t="s">
        <v>178</v>
      </c>
    </row>
    <row r="2352" spans="22:25" x14ac:dyDescent="0.25">
      <c r="V2352">
        <v>202.01</v>
      </c>
      <c r="W2352">
        <v>203</v>
      </c>
      <c r="X2352">
        <v>3.9249999999999998</v>
      </c>
      <c r="Y2352" t="s">
        <v>178</v>
      </c>
    </row>
    <row r="2353" spans="22:25" x14ac:dyDescent="0.25">
      <c r="V2353">
        <v>203.01</v>
      </c>
      <c r="W2353">
        <v>204</v>
      </c>
      <c r="X2353">
        <v>3.9275000000000002</v>
      </c>
      <c r="Y2353" t="s">
        <v>178</v>
      </c>
    </row>
    <row r="2354" spans="22:25" x14ac:dyDescent="0.25">
      <c r="V2354">
        <v>204.01</v>
      </c>
      <c r="W2354">
        <v>205</v>
      </c>
      <c r="X2354">
        <v>3.93</v>
      </c>
      <c r="Y2354" t="s">
        <v>178</v>
      </c>
    </row>
    <row r="2355" spans="22:25" x14ac:dyDescent="0.25">
      <c r="V2355">
        <v>205.01</v>
      </c>
      <c r="W2355">
        <v>206</v>
      </c>
      <c r="X2355">
        <v>3.9325000000000001</v>
      </c>
      <c r="Y2355" t="s">
        <v>178</v>
      </c>
    </row>
    <row r="2356" spans="22:25" x14ac:dyDescent="0.25">
      <c r="V2356">
        <v>206.01</v>
      </c>
      <c r="W2356">
        <v>207</v>
      </c>
      <c r="X2356">
        <v>3.9350000000000001</v>
      </c>
      <c r="Y2356" t="s">
        <v>178</v>
      </c>
    </row>
    <row r="2357" spans="22:25" x14ac:dyDescent="0.25">
      <c r="V2357">
        <v>207.01</v>
      </c>
      <c r="W2357">
        <v>208</v>
      </c>
      <c r="X2357">
        <v>3.9384999999999999</v>
      </c>
      <c r="Y2357" t="s">
        <v>178</v>
      </c>
    </row>
    <row r="2358" spans="22:25" x14ac:dyDescent="0.25">
      <c r="V2358">
        <v>208.01</v>
      </c>
      <c r="W2358">
        <v>209</v>
      </c>
      <c r="X2358">
        <v>3.9424999999999999</v>
      </c>
      <c r="Y2358" t="s">
        <v>178</v>
      </c>
    </row>
    <row r="2359" spans="22:25" x14ac:dyDescent="0.25">
      <c r="V2359">
        <v>209.01</v>
      </c>
      <c r="W2359">
        <v>210</v>
      </c>
      <c r="X2359">
        <v>3.9449999999999998</v>
      </c>
      <c r="Y2359" t="s">
        <v>178</v>
      </c>
    </row>
    <row r="2360" spans="22:25" x14ac:dyDescent="0.25">
      <c r="V2360">
        <v>210.01</v>
      </c>
      <c r="W2360">
        <v>211</v>
      </c>
      <c r="X2360">
        <v>3.9474999999999998</v>
      </c>
      <c r="Y2360" t="s">
        <v>178</v>
      </c>
    </row>
    <row r="2361" spans="22:25" x14ac:dyDescent="0.25">
      <c r="V2361">
        <v>211.01</v>
      </c>
      <c r="W2361">
        <v>212</v>
      </c>
      <c r="X2361">
        <v>3.95</v>
      </c>
      <c r="Y2361" t="s">
        <v>178</v>
      </c>
    </row>
    <row r="2362" spans="22:25" x14ac:dyDescent="0.25">
      <c r="V2362">
        <v>212.01</v>
      </c>
      <c r="W2362">
        <v>213</v>
      </c>
      <c r="X2362">
        <v>3.9525000000000001</v>
      </c>
      <c r="Y2362" t="s">
        <v>178</v>
      </c>
    </row>
    <row r="2363" spans="22:25" x14ac:dyDescent="0.25">
      <c r="V2363">
        <v>213.01</v>
      </c>
      <c r="W2363">
        <v>214</v>
      </c>
      <c r="X2363">
        <v>3.9550000000000001</v>
      </c>
      <c r="Y2363" t="s">
        <v>178</v>
      </c>
    </row>
    <row r="2364" spans="22:25" x14ac:dyDescent="0.25">
      <c r="V2364">
        <v>214.01</v>
      </c>
      <c r="W2364">
        <v>215</v>
      </c>
      <c r="X2364">
        <v>3.9575</v>
      </c>
      <c r="Y2364" t="s">
        <v>178</v>
      </c>
    </row>
    <row r="2365" spans="22:25" x14ac:dyDescent="0.25">
      <c r="V2365">
        <v>215.01</v>
      </c>
      <c r="W2365">
        <v>216</v>
      </c>
      <c r="X2365">
        <v>3.96</v>
      </c>
      <c r="Y2365" t="s">
        <v>178</v>
      </c>
    </row>
    <row r="2366" spans="22:25" x14ac:dyDescent="0.25">
      <c r="V2366">
        <v>216.01</v>
      </c>
      <c r="W2366">
        <v>217</v>
      </c>
      <c r="X2366">
        <v>3.9624999999999999</v>
      </c>
      <c r="Y2366" t="s">
        <v>178</v>
      </c>
    </row>
    <row r="2367" spans="22:25" x14ac:dyDescent="0.25">
      <c r="V2367">
        <v>217.01</v>
      </c>
      <c r="W2367">
        <v>218</v>
      </c>
      <c r="X2367">
        <v>3.9649999999999999</v>
      </c>
      <c r="Y2367" t="s">
        <v>178</v>
      </c>
    </row>
    <row r="2368" spans="22:25" x14ac:dyDescent="0.25">
      <c r="V2368">
        <v>218.01</v>
      </c>
      <c r="W2368">
        <v>219</v>
      </c>
      <c r="X2368">
        <v>3.9685000000000001</v>
      </c>
      <c r="Y2368" t="s">
        <v>178</v>
      </c>
    </row>
    <row r="2369" spans="22:25" x14ac:dyDescent="0.25">
      <c r="V2369">
        <v>219.01</v>
      </c>
      <c r="W2369">
        <v>220</v>
      </c>
      <c r="X2369">
        <v>3.9729999999999999</v>
      </c>
      <c r="Y2369" t="s">
        <v>178</v>
      </c>
    </row>
    <row r="2370" spans="22:25" x14ac:dyDescent="0.25">
      <c r="V2370">
        <v>220.01</v>
      </c>
      <c r="W2370">
        <v>221</v>
      </c>
      <c r="X2370">
        <v>3.976</v>
      </c>
      <c r="Y2370" t="s">
        <v>178</v>
      </c>
    </row>
    <row r="2371" spans="22:25" x14ac:dyDescent="0.25">
      <c r="V2371">
        <v>221.01</v>
      </c>
      <c r="W2371">
        <v>222</v>
      </c>
      <c r="X2371">
        <v>3.9790000000000001</v>
      </c>
      <c r="Y2371" t="s">
        <v>178</v>
      </c>
    </row>
    <row r="2372" spans="22:25" x14ac:dyDescent="0.25">
      <c r="V2372">
        <v>222.01</v>
      </c>
      <c r="W2372">
        <v>223</v>
      </c>
      <c r="X2372">
        <v>3.9820000000000002</v>
      </c>
      <c r="Y2372" t="s">
        <v>178</v>
      </c>
    </row>
    <row r="2373" spans="22:25" x14ac:dyDescent="0.25">
      <c r="V2373">
        <v>223.01</v>
      </c>
      <c r="W2373">
        <v>224</v>
      </c>
      <c r="X2373">
        <v>3.9849999999999999</v>
      </c>
      <c r="Y2373" t="s">
        <v>178</v>
      </c>
    </row>
    <row r="2374" spans="22:25" x14ac:dyDescent="0.25">
      <c r="V2374">
        <v>224.01</v>
      </c>
      <c r="W2374">
        <v>225</v>
      </c>
      <c r="X2374">
        <v>3.988</v>
      </c>
      <c r="Y2374" t="s">
        <v>178</v>
      </c>
    </row>
    <row r="2375" spans="22:25" x14ac:dyDescent="0.25">
      <c r="V2375">
        <v>225.01</v>
      </c>
      <c r="W2375">
        <v>226</v>
      </c>
      <c r="X2375">
        <v>3.9910000000000001</v>
      </c>
      <c r="Y2375" t="s">
        <v>178</v>
      </c>
    </row>
    <row r="2376" spans="22:25" x14ac:dyDescent="0.25">
      <c r="V2376">
        <v>226.01</v>
      </c>
      <c r="W2376">
        <v>227</v>
      </c>
      <c r="X2376">
        <v>3.9940000000000002</v>
      </c>
      <c r="Y2376" t="s">
        <v>178</v>
      </c>
    </row>
    <row r="2377" spans="22:25" x14ac:dyDescent="0.25">
      <c r="V2377">
        <v>227.01</v>
      </c>
      <c r="W2377">
        <v>228</v>
      </c>
      <c r="X2377">
        <v>3.9969999999999999</v>
      </c>
      <c r="Y2377" t="s">
        <v>178</v>
      </c>
    </row>
    <row r="2378" spans="22:25" x14ac:dyDescent="0.25">
      <c r="V2378">
        <v>228.01</v>
      </c>
      <c r="W2378">
        <v>229</v>
      </c>
      <c r="X2378">
        <v>4</v>
      </c>
      <c r="Y2378" t="s">
        <v>178</v>
      </c>
    </row>
    <row r="2379" spans="22:25" x14ac:dyDescent="0.25">
      <c r="V2379">
        <v>229.01</v>
      </c>
      <c r="W2379">
        <v>230</v>
      </c>
      <c r="X2379">
        <v>4.0039999999999996</v>
      </c>
      <c r="Y2379" t="s">
        <v>178</v>
      </c>
    </row>
    <row r="2380" spans="22:25" x14ac:dyDescent="0.25">
      <c r="V2380">
        <v>230.01</v>
      </c>
      <c r="W2380">
        <v>231</v>
      </c>
      <c r="X2380">
        <v>4.0090000000000003</v>
      </c>
      <c r="Y2380" t="s">
        <v>178</v>
      </c>
    </row>
    <row r="2381" spans="22:25" x14ac:dyDescent="0.25">
      <c r="V2381">
        <v>231.01</v>
      </c>
      <c r="W2381">
        <v>232</v>
      </c>
      <c r="X2381">
        <v>4.0119999999999996</v>
      </c>
      <c r="Y2381" t="s">
        <v>178</v>
      </c>
    </row>
    <row r="2382" spans="22:25" x14ac:dyDescent="0.25">
      <c r="V2382">
        <v>232.01</v>
      </c>
      <c r="W2382">
        <v>233</v>
      </c>
      <c r="X2382">
        <v>4.0149999999999997</v>
      </c>
      <c r="Y2382" t="s">
        <v>178</v>
      </c>
    </row>
    <row r="2383" spans="22:25" x14ac:dyDescent="0.25">
      <c r="V2383">
        <v>233.01</v>
      </c>
      <c r="W2383">
        <v>234</v>
      </c>
      <c r="X2383">
        <v>4.0179999999999998</v>
      </c>
      <c r="Y2383" t="s">
        <v>178</v>
      </c>
    </row>
    <row r="2384" spans="22:25" x14ac:dyDescent="0.25">
      <c r="V2384">
        <v>234.01</v>
      </c>
      <c r="W2384">
        <v>235</v>
      </c>
      <c r="X2384">
        <v>4.0209999999999999</v>
      </c>
      <c r="Y2384" t="s">
        <v>178</v>
      </c>
    </row>
    <row r="2385" spans="22:25" x14ac:dyDescent="0.25">
      <c r="V2385">
        <v>235.01</v>
      </c>
      <c r="W2385">
        <v>236</v>
      </c>
      <c r="X2385">
        <v>4.024</v>
      </c>
      <c r="Y2385" t="s">
        <v>178</v>
      </c>
    </row>
    <row r="2386" spans="22:25" x14ac:dyDescent="0.25">
      <c r="V2386">
        <v>236.01</v>
      </c>
      <c r="W2386">
        <v>237</v>
      </c>
      <c r="X2386">
        <v>4.0270000000000001</v>
      </c>
      <c r="Y2386" t="s">
        <v>178</v>
      </c>
    </row>
    <row r="2387" spans="22:25" x14ac:dyDescent="0.25">
      <c r="V2387">
        <v>237.01</v>
      </c>
      <c r="W2387">
        <v>238</v>
      </c>
      <c r="X2387">
        <v>4.03</v>
      </c>
      <c r="Y2387" t="s">
        <v>178</v>
      </c>
    </row>
    <row r="2388" spans="22:25" x14ac:dyDescent="0.25">
      <c r="V2388">
        <v>238.01</v>
      </c>
      <c r="W2388">
        <v>239</v>
      </c>
      <c r="X2388">
        <v>4.0335000000000001</v>
      </c>
      <c r="Y2388" t="s">
        <v>178</v>
      </c>
    </row>
    <row r="2389" spans="22:25" x14ac:dyDescent="0.25">
      <c r="V2389">
        <v>239.01</v>
      </c>
      <c r="W2389">
        <v>240</v>
      </c>
      <c r="X2389">
        <v>4.0385</v>
      </c>
      <c r="Y2389" t="s">
        <v>178</v>
      </c>
    </row>
    <row r="2390" spans="22:25" x14ac:dyDescent="0.25">
      <c r="V2390">
        <v>240.01</v>
      </c>
      <c r="W2390">
        <v>241</v>
      </c>
      <c r="X2390">
        <v>4.0439999999999996</v>
      </c>
      <c r="Y2390" t="s">
        <v>178</v>
      </c>
    </row>
    <row r="2391" spans="22:25" x14ac:dyDescent="0.25">
      <c r="V2391">
        <v>241.01</v>
      </c>
      <c r="W2391">
        <v>242</v>
      </c>
      <c r="X2391">
        <v>4.0475000000000003</v>
      </c>
      <c r="Y2391" t="s">
        <v>178</v>
      </c>
    </row>
    <row r="2392" spans="22:25" x14ac:dyDescent="0.25">
      <c r="V2392">
        <v>242.01</v>
      </c>
      <c r="W2392">
        <v>243</v>
      </c>
      <c r="X2392">
        <v>4.0510000000000002</v>
      </c>
      <c r="Y2392" t="s">
        <v>178</v>
      </c>
    </row>
    <row r="2393" spans="22:25" x14ac:dyDescent="0.25">
      <c r="V2393">
        <v>243.01</v>
      </c>
      <c r="W2393">
        <v>244</v>
      </c>
      <c r="X2393">
        <v>4.0545</v>
      </c>
      <c r="Y2393" t="s">
        <v>178</v>
      </c>
    </row>
    <row r="2394" spans="22:25" x14ac:dyDescent="0.25">
      <c r="V2394">
        <v>244.01</v>
      </c>
      <c r="W2394">
        <v>245</v>
      </c>
      <c r="X2394">
        <v>4.0579999999999998</v>
      </c>
      <c r="Y2394" t="s">
        <v>178</v>
      </c>
    </row>
    <row r="2395" spans="22:25" x14ac:dyDescent="0.25">
      <c r="V2395">
        <v>245.01</v>
      </c>
      <c r="W2395">
        <v>246</v>
      </c>
      <c r="X2395">
        <v>4.0614999999999997</v>
      </c>
      <c r="Y2395" t="s">
        <v>178</v>
      </c>
    </row>
    <row r="2396" spans="22:25" x14ac:dyDescent="0.25">
      <c r="V2396">
        <v>246.01</v>
      </c>
      <c r="W2396">
        <v>247</v>
      </c>
      <c r="X2396">
        <v>4.0650000000000004</v>
      </c>
      <c r="Y2396" t="s">
        <v>178</v>
      </c>
    </row>
    <row r="2397" spans="22:25" x14ac:dyDescent="0.25">
      <c r="V2397">
        <v>247.01</v>
      </c>
      <c r="W2397">
        <v>248</v>
      </c>
      <c r="X2397">
        <v>4.0685000000000002</v>
      </c>
      <c r="Y2397" t="s">
        <v>178</v>
      </c>
    </row>
    <row r="2398" spans="22:25" x14ac:dyDescent="0.25">
      <c r="V2398">
        <v>248.01</v>
      </c>
      <c r="W2398">
        <v>249</v>
      </c>
      <c r="X2398">
        <v>4.0720000000000001</v>
      </c>
      <c r="Y2398" t="s">
        <v>178</v>
      </c>
    </row>
    <row r="2399" spans="22:25" x14ac:dyDescent="0.25">
      <c r="V2399">
        <v>249.01</v>
      </c>
      <c r="W2399">
        <v>250</v>
      </c>
      <c r="X2399">
        <v>4.0754999999999999</v>
      </c>
      <c r="Y2399" t="s">
        <v>178</v>
      </c>
    </row>
    <row r="2400" spans="22:25" x14ac:dyDescent="0.25">
      <c r="V2400">
        <v>250.01</v>
      </c>
      <c r="W2400">
        <v>251</v>
      </c>
      <c r="X2400">
        <v>4.08</v>
      </c>
      <c r="Y2400" t="s">
        <v>178</v>
      </c>
    </row>
    <row r="2401" spans="22:25" x14ac:dyDescent="0.25">
      <c r="V2401">
        <v>251.01</v>
      </c>
      <c r="W2401">
        <v>252</v>
      </c>
      <c r="X2401">
        <v>4.0860000000000003</v>
      </c>
      <c r="Y2401" t="s">
        <v>178</v>
      </c>
    </row>
    <row r="2402" spans="22:25" x14ac:dyDescent="0.25">
      <c r="V2402">
        <v>252.01</v>
      </c>
      <c r="W2402">
        <v>253</v>
      </c>
      <c r="X2402">
        <v>4.0895000000000001</v>
      </c>
      <c r="Y2402" t="s">
        <v>178</v>
      </c>
    </row>
    <row r="2403" spans="22:25" x14ac:dyDescent="0.25">
      <c r="V2403">
        <v>253.01</v>
      </c>
      <c r="W2403">
        <v>254</v>
      </c>
      <c r="X2403">
        <v>4.093</v>
      </c>
      <c r="Y2403" t="s">
        <v>178</v>
      </c>
    </row>
    <row r="2404" spans="22:25" x14ac:dyDescent="0.25">
      <c r="V2404">
        <v>254.01</v>
      </c>
      <c r="W2404">
        <v>255</v>
      </c>
      <c r="X2404">
        <v>4.0964999999999998</v>
      </c>
      <c r="Y2404" t="s">
        <v>178</v>
      </c>
    </row>
    <row r="2405" spans="22:25" x14ac:dyDescent="0.25">
      <c r="V2405">
        <v>255.01</v>
      </c>
      <c r="W2405">
        <v>256</v>
      </c>
      <c r="X2405">
        <v>4.0999999999999996</v>
      </c>
      <c r="Y2405" t="s">
        <v>178</v>
      </c>
    </row>
    <row r="2406" spans="22:25" x14ac:dyDescent="0.25">
      <c r="V2406">
        <v>256.01</v>
      </c>
      <c r="W2406">
        <v>257</v>
      </c>
      <c r="X2406">
        <v>4.1050000000000004</v>
      </c>
      <c r="Y2406" t="s">
        <v>178</v>
      </c>
    </row>
    <row r="2407" spans="22:25" x14ac:dyDescent="0.25">
      <c r="V2407">
        <v>257.01</v>
      </c>
      <c r="W2407">
        <v>258</v>
      </c>
      <c r="X2407">
        <v>4.1100000000000003</v>
      </c>
      <c r="Y2407" t="s">
        <v>178</v>
      </c>
    </row>
    <row r="2408" spans="22:25" x14ac:dyDescent="0.25">
      <c r="V2408">
        <v>258.01</v>
      </c>
      <c r="W2408">
        <v>259</v>
      </c>
      <c r="X2408">
        <v>4.1150000000000002</v>
      </c>
      <c r="Y2408" t="s">
        <v>178</v>
      </c>
    </row>
    <row r="2409" spans="22:25" x14ac:dyDescent="0.25">
      <c r="V2409">
        <v>259.01</v>
      </c>
      <c r="W2409">
        <v>260</v>
      </c>
      <c r="X2409">
        <v>4.12</v>
      </c>
      <c r="Y2409" t="s">
        <v>178</v>
      </c>
    </row>
    <row r="2410" spans="22:25" x14ac:dyDescent="0.25">
      <c r="V2410">
        <v>260.01</v>
      </c>
      <c r="W2410">
        <v>261</v>
      </c>
      <c r="X2410">
        <v>4.125</v>
      </c>
      <c r="Y2410" t="s">
        <v>178</v>
      </c>
    </row>
    <row r="2411" spans="22:25" x14ac:dyDescent="0.25">
      <c r="V2411">
        <v>261.01</v>
      </c>
      <c r="W2411">
        <v>262</v>
      </c>
      <c r="X2411">
        <v>4.1319999999999997</v>
      </c>
      <c r="Y2411" t="s">
        <v>178</v>
      </c>
    </row>
    <row r="2412" spans="22:25" x14ac:dyDescent="0.25">
      <c r="V2412">
        <v>262.01</v>
      </c>
      <c r="W2412">
        <v>263</v>
      </c>
      <c r="X2412">
        <v>4.1399999999999997</v>
      </c>
      <c r="Y2412" t="s">
        <v>178</v>
      </c>
    </row>
    <row r="2413" spans="22:25" x14ac:dyDescent="0.25">
      <c r="V2413">
        <v>263.01</v>
      </c>
      <c r="W2413">
        <v>264</v>
      </c>
      <c r="X2413">
        <v>4.1449999999999996</v>
      </c>
      <c r="Y2413" t="s">
        <v>178</v>
      </c>
    </row>
    <row r="2414" spans="22:25" x14ac:dyDescent="0.25">
      <c r="V2414">
        <v>264.01</v>
      </c>
      <c r="W2414">
        <v>265</v>
      </c>
      <c r="X2414">
        <v>4.1500000000000004</v>
      </c>
      <c r="Y2414" t="s">
        <v>178</v>
      </c>
    </row>
    <row r="2415" spans="22:25" x14ac:dyDescent="0.25">
      <c r="V2415">
        <v>265.01</v>
      </c>
      <c r="W2415">
        <v>266</v>
      </c>
      <c r="X2415">
        <v>4.1550000000000002</v>
      </c>
      <c r="Y2415" t="s">
        <v>178</v>
      </c>
    </row>
    <row r="2416" spans="22:25" x14ac:dyDescent="0.25">
      <c r="V2416">
        <v>266.01</v>
      </c>
      <c r="W2416">
        <v>267</v>
      </c>
      <c r="X2416">
        <v>4.16</v>
      </c>
      <c r="Y2416" t="s">
        <v>178</v>
      </c>
    </row>
    <row r="2417" spans="22:25" x14ac:dyDescent="0.25">
      <c r="V2417">
        <v>267.01</v>
      </c>
      <c r="W2417">
        <v>268</v>
      </c>
      <c r="X2417">
        <v>4.165</v>
      </c>
      <c r="Y2417" t="s">
        <v>178</v>
      </c>
    </row>
    <row r="2418" spans="22:25" x14ac:dyDescent="0.25">
      <c r="V2418">
        <v>268.01</v>
      </c>
      <c r="W2418">
        <v>269</v>
      </c>
      <c r="X2418">
        <v>4.17</v>
      </c>
      <c r="Y2418" t="s">
        <v>178</v>
      </c>
    </row>
    <row r="2419" spans="22:25" x14ac:dyDescent="0.25">
      <c r="V2419">
        <v>269.01</v>
      </c>
      <c r="W2419">
        <v>270</v>
      </c>
      <c r="X2419">
        <v>4.1749999999999998</v>
      </c>
      <c r="Y2419" t="s">
        <v>178</v>
      </c>
    </row>
    <row r="2420" spans="22:25" x14ac:dyDescent="0.25">
      <c r="V2420">
        <v>270.01</v>
      </c>
      <c r="W2420">
        <v>271</v>
      </c>
      <c r="X2420">
        <v>4.18</v>
      </c>
      <c r="Y2420" t="s">
        <v>178</v>
      </c>
    </row>
    <row r="2421" spans="22:25" x14ac:dyDescent="0.25">
      <c r="V2421">
        <v>271.01</v>
      </c>
      <c r="W2421">
        <v>272</v>
      </c>
      <c r="X2421">
        <v>4.1870000000000003</v>
      </c>
      <c r="Y2421" t="s">
        <v>178</v>
      </c>
    </row>
    <row r="2422" spans="22:25" x14ac:dyDescent="0.25">
      <c r="V2422">
        <v>272.01</v>
      </c>
      <c r="W2422">
        <v>273</v>
      </c>
      <c r="X2422">
        <v>4.1950000000000003</v>
      </c>
      <c r="Y2422" t="s">
        <v>178</v>
      </c>
    </row>
    <row r="2423" spans="22:25" x14ac:dyDescent="0.25">
      <c r="V2423">
        <v>273.01</v>
      </c>
      <c r="W2423">
        <v>274</v>
      </c>
      <c r="X2423">
        <v>4.2</v>
      </c>
      <c r="Y2423" t="s">
        <v>178</v>
      </c>
    </row>
    <row r="2424" spans="22:25" x14ac:dyDescent="0.25">
      <c r="V2424">
        <v>274.01</v>
      </c>
      <c r="W2424">
        <v>275</v>
      </c>
      <c r="X2424">
        <v>4.2054999999999998</v>
      </c>
      <c r="Y2424" t="s">
        <v>178</v>
      </c>
    </row>
    <row r="2425" spans="22:25" x14ac:dyDescent="0.25">
      <c r="V2425">
        <v>275.01</v>
      </c>
      <c r="W2425">
        <v>276</v>
      </c>
      <c r="X2425">
        <v>4.2110000000000003</v>
      </c>
      <c r="Y2425" t="s">
        <v>178</v>
      </c>
    </row>
    <row r="2426" spans="22:25" x14ac:dyDescent="0.25">
      <c r="V2426">
        <v>276.01</v>
      </c>
      <c r="W2426">
        <v>277</v>
      </c>
      <c r="X2426">
        <v>4.2164999999999999</v>
      </c>
      <c r="Y2426" t="s">
        <v>178</v>
      </c>
    </row>
    <row r="2427" spans="22:25" x14ac:dyDescent="0.25">
      <c r="V2427">
        <v>277.01</v>
      </c>
      <c r="W2427">
        <v>278</v>
      </c>
      <c r="X2427">
        <v>4.2220000000000004</v>
      </c>
      <c r="Y2427" t="s">
        <v>178</v>
      </c>
    </row>
    <row r="2428" spans="22:25" x14ac:dyDescent="0.25">
      <c r="V2428">
        <v>278.01</v>
      </c>
      <c r="W2428">
        <v>279</v>
      </c>
      <c r="X2428">
        <v>4.2275</v>
      </c>
      <c r="Y2428" t="s">
        <v>178</v>
      </c>
    </row>
    <row r="2429" spans="22:25" x14ac:dyDescent="0.25">
      <c r="V2429">
        <v>279.01</v>
      </c>
      <c r="W2429">
        <v>280</v>
      </c>
      <c r="X2429">
        <v>4.2329999999999997</v>
      </c>
      <c r="Y2429" t="s">
        <v>178</v>
      </c>
    </row>
    <row r="2430" spans="22:25" x14ac:dyDescent="0.25">
      <c r="V2430">
        <v>280.01</v>
      </c>
      <c r="W2430">
        <v>281</v>
      </c>
      <c r="X2430">
        <v>4.2385000000000002</v>
      </c>
      <c r="Y2430" t="s">
        <v>178</v>
      </c>
    </row>
    <row r="2431" spans="22:25" x14ac:dyDescent="0.25">
      <c r="V2431">
        <v>281.01</v>
      </c>
      <c r="W2431">
        <v>282</v>
      </c>
      <c r="X2431">
        <v>4.2439999999999998</v>
      </c>
      <c r="Y2431" t="s">
        <v>178</v>
      </c>
    </row>
    <row r="2432" spans="22:25" x14ac:dyDescent="0.25">
      <c r="V2432">
        <v>282.01</v>
      </c>
      <c r="W2432">
        <v>283</v>
      </c>
      <c r="X2432">
        <v>4.2515000000000001</v>
      </c>
      <c r="Y2432" t="s">
        <v>178</v>
      </c>
    </row>
    <row r="2433" spans="22:25" x14ac:dyDescent="0.25">
      <c r="V2433">
        <v>283.01</v>
      </c>
      <c r="W2433">
        <v>284</v>
      </c>
      <c r="X2433">
        <v>4.2605000000000004</v>
      </c>
      <c r="Y2433" t="s">
        <v>178</v>
      </c>
    </row>
    <row r="2434" spans="22:25" x14ac:dyDescent="0.25">
      <c r="V2434">
        <v>284.01</v>
      </c>
      <c r="W2434">
        <v>285</v>
      </c>
      <c r="X2434">
        <v>4.266</v>
      </c>
      <c r="Y2434" t="s">
        <v>178</v>
      </c>
    </row>
    <row r="2435" spans="22:25" x14ac:dyDescent="0.25">
      <c r="V2435">
        <v>285.01</v>
      </c>
      <c r="W2435">
        <v>286</v>
      </c>
      <c r="X2435">
        <v>4.2714999999999996</v>
      </c>
      <c r="Y2435" t="s">
        <v>178</v>
      </c>
    </row>
    <row r="2436" spans="22:25" x14ac:dyDescent="0.25">
      <c r="V2436">
        <v>286.01</v>
      </c>
      <c r="W2436">
        <v>287</v>
      </c>
      <c r="X2436">
        <v>4.2769999999999904</v>
      </c>
      <c r="Y2436" t="s">
        <v>178</v>
      </c>
    </row>
    <row r="2437" spans="22:25" x14ac:dyDescent="0.25">
      <c r="V2437">
        <v>287.01</v>
      </c>
      <c r="W2437">
        <v>288</v>
      </c>
      <c r="X2437">
        <v>4.28249999999999</v>
      </c>
      <c r="Y2437" t="s">
        <v>178</v>
      </c>
    </row>
    <row r="2438" spans="22:25" x14ac:dyDescent="0.25">
      <c r="V2438">
        <v>288.01</v>
      </c>
      <c r="W2438">
        <v>289</v>
      </c>
      <c r="X2438">
        <v>4.2879999999999896</v>
      </c>
      <c r="Y2438" t="s">
        <v>178</v>
      </c>
    </row>
    <row r="2439" spans="22:25" x14ac:dyDescent="0.25">
      <c r="V2439">
        <v>289.01</v>
      </c>
      <c r="W2439">
        <v>290</v>
      </c>
      <c r="X2439">
        <v>4.2934999999999901</v>
      </c>
      <c r="Y2439" t="s">
        <v>178</v>
      </c>
    </row>
    <row r="2440" spans="22:25" x14ac:dyDescent="0.25">
      <c r="V2440">
        <v>290.01</v>
      </c>
      <c r="W2440">
        <v>291</v>
      </c>
      <c r="X2440">
        <v>4.2989999999999897</v>
      </c>
      <c r="Y2440" t="s">
        <v>178</v>
      </c>
    </row>
    <row r="2441" spans="22:25" x14ac:dyDescent="0.25">
      <c r="V2441">
        <v>291.01</v>
      </c>
      <c r="W2441">
        <v>292</v>
      </c>
      <c r="X2441">
        <v>4.3044999999999902</v>
      </c>
      <c r="Y2441" t="s">
        <v>178</v>
      </c>
    </row>
    <row r="2442" spans="22:25" x14ac:dyDescent="0.25">
      <c r="V2442">
        <v>292.01</v>
      </c>
      <c r="W2442">
        <v>293</v>
      </c>
      <c r="X2442">
        <v>4.3099999999999996</v>
      </c>
      <c r="Y2442" t="s">
        <v>178</v>
      </c>
    </row>
    <row r="2443" spans="22:25" x14ac:dyDescent="0.25">
      <c r="V2443">
        <v>293.01</v>
      </c>
      <c r="W2443">
        <v>294</v>
      </c>
      <c r="X2443">
        <v>4.3194999999999997</v>
      </c>
      <c r="Y2443" t="s">
        <v>178</v>
      </c>
    </row>
    <row r="2444" spans="22:25" x14ac:dyDescent="0.25">
      <c r="V2444">
        <v>294.01</v>
      </c>
      <c r="W2444">
        <v>295</v>
      </c>
      <c r="X2444">
        <v>4.3295000000000003</v>
      </c>
      <c r="Y2444" t="s">
        <v>178</v>
      </c>
    </row>
    <row r="2445" spans="22:25" x14ac:dyDescent="0.25">
      <c r="V2445">
        <v>295.01</v>
      </c>
      <c r="W2445">
        <v>296</v>
      </c>
      <c r="X2445">
        <v>4.3360000000000003</v>
      </c>
      <c r="Y2445" t="s">
        <v>178</v>
      </c>
    </row>
    <row r="2446" spans="22:25" x14ac:dyDescent="0.25">
      <c r="V2446">
        <v>296.01</v>
      </c>
      <c r="W2446">
        <v>297</v>
      </c>
      <c r="X2446">
        <v>4.3425000000000002</v>
      </c>
      <c r="Y2446" t="s">
        <v>178</v>
      </c>
    </row>
    <row r="2447" spans="22:25" x14ac:dyDescent="0.25">
      <c r="V2447">
        <v>297.01</v>
      </c>
      <c r="W2447">
        <v>298</v>
      </c>
      <c r="X2447">
        <v>4.3490000000000002</v>
      </c>
      <c r="Y2447" t="s">
        <v>178</v>
      </c>
    </row>
    <row r="2448" spans="22:25" x14ac:dyDescent="0.25">
      <c r="V2448">
        <v>298.01</v>
      </c>
      <c r="W2448">
        <v>299</v>
      </c>
      <c r="X2448">
        <v>4.3555000000000001</v>
      </c>
      <c r="Y2448" t="s">
        <v>178</v>
      </c>
    </row>
    <row r="2449" spans="22:25" x14ac:dyDescent="0.25">
      <c r="V2449">
        <v>299.01</v>
      </c>
      <c r="W2449">
        <v>300</v>
      </c>
      <c r="X2449">
        <v>4.3620000000000001</v>
      </c>
      <c r="Y2449" t="s">
        <v>178</v>
      </c>
    </row>
    <row r="2450" spans="22:25" x14ac:dyDescent="0.25">
      <c r="V2450">
        <v>300.01</v>
      </c>
      <c r="W2450">
        <v>301</v>
      </c>
      <c r="X2450">
        <v>4.3685</v>
      </c>
      <c r="Y2450" t="s">
        <v>178</v>
      </c>
    </row>
    <row r="2451" spans="22:25" x14ac:dyDescent="0.25">
      <c r="V2451">
        <v>301.01</v>
      </c>
      <c r="W2451">
        <v>302</v>
      </c>
      <c r="X2451">
        <v>4.375</v>
      </c>
      <c r="Y2451" t="s">
        <v>178</v>
      </c>
    </row>
    <row r="2452" spans="22:25" x14ac:dyDescent="0.25">
      <c r="V2452">
        <v>302.01</v>
      </c>
      <c r="W2452">
        <v>303</v>
      </c>
      <c r="X2452">
        <v>4.3815</v>
      </c>
      <c r="Y2452" t="s">
        <v>178</v>
      </c>
    </row>
    <row r="2453" spans="22:25" x14ac:dyDescent="0.25">
      <c r="V2453">
        <v>303.01</v>
      </c>
      <c r="W2453">
        <v>304</v>
      </c>
      <c r="X2453">
        <v>4.3899999999999997</v>
      </c>
      <c r="Y2453" t="s">
        <v>178</v>
      </c>
    </row>
    <row r="2454" spans="22:25" x14ac:dyDescent="0.25">
      <c r="V2454">
        <v>304.01</v>
      </c>
      <c r="W2454">
        <v>305</v>
      </c>
      <c r="X2454">
        <v>4.4009999999999998</v>
      </c>
      <c r="Y2454" t="s">
        <v>178</v>
      </c>
    </row>
    <row r="2455" spans="22:25" x14ac:dyDescent="0.25">
      <c r="V2455">
        <v>305.01</v>
      </c>
      <c r="W2455">
        <v>306</v>
      </c>
      <c r="X2455">
        <v>4.4074999999999998</v>
      </c>
      <c r="Y2455" t="s">
        <v>178</v>
      </c>
    </row>
    <row r="2456" spans="22:25" x14ac:dyDescent="0.25">
      <c r="V2456">
        <v>306.01</v>
      </c>
      <c r="W2456">
        <v>307</v>
      </c>
      <c r="X2456">
        <v>4.4139999999999997</v>
      </c>
      <c r="Y2456" t="s">
        <v>178</v>
      </c>
    </row>
    <row r="2457" spans="22:25" x14ac:dyDescent="0.25">
      <c r="V2457">
        <v>307.01</v>
      </c>
      <c r="W2457">
        <v>308</v>
      </c>
      <c r="X2457">
        <v>4.4204999999999997</v>
      </c>
      <c r="Y2457" t="s">
        <v>178</v>
      </c>
    </row>
    <row r="2458" spans="22:25" x14ac:dyDescent="0.25">
      <c r="V2458">
        <v>308.01</v>
      </c>
      <c r="W2458">
        <v>309</v>
      </c>
      <c r="X2458">
        <v>4.4269999999999996</v>
      </c>
      <c r="Y2458" t="s">
        <v>178</v>
      </c>
    </row>
    <row r="2459" spans="22:25" x14ac:dyDescent="0.25">
      <c r="V2459">
        <v>309.01</v>
      </c>
      <c r="W2459">
        <v>310</v>
      </c>
      <c r="X2459">
        <v>4.4335000000000004</v>
      </c>
      <c r="Y2459" t="s">
        <v>178</v>
      </c>
    </row>
    <row r="2460" spans="22:25" x14ac:dyDescent="0.25">
      <c r="V2460">
        <v>310.01</v>
      </c>
      <c r="W2460">
        <v>311</v>
      </c>
      <c r="X2460">
        <v>4.4400000000000004</v>
      </c>
      <c r="Y2460" t="s">
        <v>178</v>
      </c>
    </row>
    <row r="2461" spans="22:25" x14ac:dyDescent="0.25">
      <c r="V2461">
        <v>311.01</v>
      </c>
      <c r="W2461">
        <v>312</v>
      </c>
      <c r="X2461">
        <v>4.4459999999999997</v>
      </c>
      <c r="Y2461" t="s">
        <v>178</v>
      </c>
    </row>
    <row r="2462" spans="22:25" x14ac:dyDescent="0.25">
      <c r="V2462">
        <v>312.01</v>
      </c>
      <c r="W2462">
        <v>313</v>
      </c>
      <c r="X2462">
        <v>4.452</v>
      </c>
      <c r="Y2462" t="s">
        <v>178</v>
      </c>
    </row>
    <row r="2463" spans="22:25" x14ac:dyDescent="0.25">
      <c r="V2463">
        <v>313.01</v>
      </c>
      <c r="W2463">
        <v>314</v>
      </c>
      <c r="X2463">
        <v>4.4580000000000002</v>
      </c>
      <c r="Y2463" t="s">
        <v>178</v>
      </c>
    </row>
    <row r="2464" spans="22:25" x14ac:dyDescent="0.25">
      <c r="V2464">
        <v>314.01</v>
      </c>
      <c r="W2464">
        <v>315</v>
      </c>
      <c r="X2464">
        <v>4.4669999999999996</v>
      </c>
      <c r="Y2464" t="s">
        <v>178</v>
      </c>
    </row>
    <row r="2465" spans="22:25" x14ac:dyDescent="0.25">
      <c r="V2465">
        <v>315.01</v>
      </c>
      <c r="W2465">
        <v>316</v>
      </c>
      <c r="X2465">
        <v>4.476</v>
      </c>
      <c r="Y2465" t="s">
        <v>178</v>
      </c>
    </row>
    <row r="2466" spans="22:25" x14ac:dyDescent="0.25">
      <c r="V2466">
        <v>316.01</v>
      </c>
      <c r="W2466">
        <v>317</v>
      </c>
      <c r="X2466">
        <v>4.4820000000000002</v>
      </c>
      <c r="Y2466" t="s">
        <v>178</v>
      </c>
    </row>
    <row r="2467" spans="22:25" x14ac:dyDescent="0.25">
      <c r="V2467">
        <v>317.01</v>
      </c>
      <c r="W2467">
        <v>318</v>
      </c>
      <c r="X2467">
        <v>4.4880000000000004</v>
      </c>
      <c r="Y2467" t="s">
        <v>178</v>
      </c>
    </row>
    <row r="2468" spans="22:25" x14ac:dyDescent="0.25">
      <c r="V2468">
        <v>318.01</v>
      </c>
      <c r="W2468">
        <v>319</v>
      </c>
      <c r="X2468">
        <v>4.4939999999999998</v>
      </c>
      <c r="Y2468" t="s">
        <v>178</v>
      </c>
    </row>
    <row r="2469" spans="22:25" x14ac:dyDescent="0.25">
      <c r="V2469">
        <v>319.01</v>
      </c>
      <c r="W2469">
        <v>320</v>
      </c>
      <c r="X2469">
        <v>4.5</v>
      </c>
      <c r="Y2469" t="s">
        <v>178</v>
      </c>
    </row>
    <row r="2470" spans="22:25" x14ac:dyDescent="0.25">
      <c r="V2470">
        <v>320.01</v>
      </c>
      <c r="W2470">
        <v>321</v>
      </c>
      <c r="X2470">
        <v>4.5060000000000002</v>
      </c>
      <c r="Y2470" t="s">
        <v>178</v>
      </c>
    </row>
    <row r="2471" spans="22:25" x14ac:dyDescent="0.25">
      <c r="V2471">
        <v>321.01</v>
      </c>
      <c r="W2471">
        <v>322</v>
      </c>
      <c r="X2471">
        <v>4.5119999999999996</v>
      </c>
      <c r="Y2471" t="s">
        <v>178</v>
      </c>
    </row>
    <row r="2472" spans="22:25" x14ac:dyDescent="0.25">
      <c r="V2472">
        <v>322.01</v>
      </c>
      <c r="W2472">
        <v>323</v>
      </c>
      <c r="X2472">
        <v>4.5179999999999998</v>
      </c>
      <c r="Y2472" t="s">
        <v>178</v>
      </c>
    </row>
    <row r="2473" spans="22:25" x14ac:dyDescent="0.25">
      <c r="V2473">
        <v>323.01</v>
      </c>
      <c r="W2473">
        <v>324</v>
      </c>
      <c r="X2473">
        <v>4.524</v>
      </c>
      <c r="Y2473" t="s">
        <v>178</v>
      </c>
    </row>
    <row r="2474" spans="22:25" x14ac:dyDescent="0.25">
      <c r="V2474">
        <v>324.01</v>
      </c>
      <c r="W2474">
        <v>325</v>
      </c>
      <c r="X2474">
        <v>4.53</v>
      </c>
      <c r="Y2474" t="s">
        <v>178</v>
      </c>
    </row>
    <row r="2475" spans="22:25" x14ac:dyDescent="0.25">
      <c r="V2475">
        <v>325.01</v>
      </c>
      <c r="W2475">
        <v>326</v>
      </c>
      <c r="X2475">
        <v>4.5380000000000003</v>
      </c>
      <c r="Y2475" t="s">
        <v>178</v>
      </c>
    </row>
    <row r="2476" spans="22:25" x14ac:dyDescent="0.25">
      <c r="V2476">
        <v>326.01</v>
      </c>
      <c r="W2476">
        <v>327</v>
      </c>
      <c r="X2476">
        <v>4.548</v>
      </c>
      <c r="Y2476" t="s">
        <v>178</v>
      </c>
    </row>
    <row r="2477" spans="22:25" x14ac:dyDescent="0.25">
      <c r="V2477">
        <v>327.01</v>
      </c>
      <c r="W2477">
        <v>328</v>
      </c>
      <c r="X2477">
        <v>4.5540000000000003</v>
      </c>
      <c r="Y2477" t="s">
        <v>178</v>
      </c>
    </row>
    <row r="2478" spans="22:25" x14ac:dyDescent="0.25">
      <c r="V2478">
        <v>328.01</v>
      </c>
      <c r="W2478">
        <v>329</v>
      </c>
      <c r="X2478">
        <v>4.5599999999999996</v>
      </c>
      <c r="Y2478" t="s">
        <v>178</v>
      </c>
    </row>
    <row r="2479" spans="22:25" x14ac:dyDescent="0.25">
      <c r="V2479">
        <v>329.01</v>
      </c>
      <c r="W2479">
        <v>330</v>
      </c>
      <c r="X2479">
        <v>4.5650000000000004</v>
      </c>
      <c r="Y2479" t="s">
        <v>178</v>
      </c>
    </row>
    <row r="2480" spans="22:25" x14ac:dyDescent="0.25">
      <c r="V2480">
        <v>330.01</v>
      </c>
      <c r="W2480">
        <v>331</v>
      </c>
      <c r="X2480">
        <v>4.57</v>
      </c>
      <c r="Y2480" t="s">
        <v>178</v>
      </c>
    </row>
    <row r="2481" spans="22:25" x14ac:dyDescent="0.25">
      <c r="V2481">
        <v>331.01</v>
      </c>
      <c r="W2481">
        <v>332</v>
      </c>
      <c r="X2481">
        <v>4.5750000000000002</v>
      </c>
      <c r="Y2481" t="s">
        <v>178</v>
      </c>
    </row>
    <row r="2482" spans="22:25" x14ac:dyDescent="0.25">
      <c r="V2482">
        <v>332.01</v>
      </c>
      <c r="W2482">
        <v>333</v>
      </c>
      <c r="X2482">
        <v>4.58</v>
      </c>
      <c r="Y2482" t="s">
        <v>178</v>
      </c>
    </row>
    <row r="2483" spans="22:25" x14ac:dyDescent="0.25">
      <c r="V2483">
        <v>333.01</v>
      </c>
      <c r="W2483">
        <v>334</v>
      </c>
      <c r="X2483">
        <v>4.585</v>
      </c>
      <c r="Y2483" t="s">
        <v>178</v>
      </c>
    </row>
    <row r="2484" spans="22:25" x14ac:dyDescent="0.25">
      <c r="V2484">
        <v>334.01</v>
      </c>
      <c r="W2484">
        <v>335</v>
      </c>
      <c r="X2484">
        <v>4.59</v>
      </c>
      <c r="Y2484" t="s">
        <v>178</v>
      </c>
    </row>
    <row r="2485" spans="22:25" x14ac:dyDescent="0.25">
      <c r="V2485">
        <v>335.01</v>
      </c>
      <c r="W2485">
        <v>336</v>
      </c>
      <c r="X2485">
        <v>4.5949999999999998</v>
      </c>
      <c r="Y2485" t="s">
        <v>178</v>
      </c>
    </row>
    <row r="2486" spans="22:25" x14ac:dyDescent="0.25">
      <c r="V2486">
        <v>336.01</v>
      </c>
      <c r="W2486">
        <v>337</v>
      </c>
      <c r="X2486">
        <v>4.6050000000000004</v>
      </c>
      <c r="Y2486" t="s">
        <v>178</v>
      </c>
    </row>
    <row r="2487" spans="22:25" x14ac:dyDescent="0.25">
      <c r="V2487">
        <v>337.01</v>
      </c>
      <c r="W2487">
        <v>338</v>
      </c>
      <c r="X2487">
        <v>4.6100000000000003</v>
      </c>
      <c r="Y2487" t="s">
        <v>178</v>
      </c>
    </row>
    <row r="2488" spans="22:25" x14ac:dyDescent="0.25">
      <c r="V2488">
        <v>338.01</v>
      </c>
      <c r="W2488">
        <v>339</v>
      </c>
      <c r="X2488">
        <v>4.6150000000000002</v>
      </c>
      <c r="Y2488" t="s">
        <v>178</v>
      </c>
    </row>
    <row r="2489" spans="22:25" x14ac:dyDescent="0.25">
      <c r="V2489">
        <v>339.01</v>
      </c>
      <c r="W2489">
        <v>340</v>
      </c>
      <c r="X2489">
        <v>4.62</v>
      </c>
      <c r="Y2489" t="s">
        <v>178</v>
      </c>
    </row>
    <row r="2490" spans="22:25" x14ac:dyDescent="0.25">
      <c r="V2490">
        <v>340.01</v>
      </c>
      <c r="W2490">
        <v>341</v>
      </c>
      <c r="X2490">
        <v>4.625</v>
      </c>
      <c r="Y2490" t="s">
        <v>178</v>
      </c>
    </row>
    <row r="2491" spans="22:25" x14ac:dyDescent="0.25">
      <c r="V2491">
        <v>341.01</v>
      </c>
      <c r="W2491">
        <v>342</v>
      </c>
      <c r="X2491">
        <v>4.63</v>
      </c>
      <c r="Y2491" t="s">
        <v>178</v>
      </c>
    </row>
    <row r="2492" spans="22:25" x14ac:dyDescent="0.25">
      <c r="V2492">
        <v>342.01</v>
      </c>
      <c r="W2492">
        <v>343</v>
      </c>
      <c r="X2492">
        <v>4.6349999999999998</v>
      </c>
      <c r="Y2492" t="s">
        <v>178</v>
      </c>
    </row>
    <row r="2493" spans="22:25" x14ac:dyDescent="0.25">
      <c r="V2493">
        <v>343.01</v>
      </c>
      <c r="W2493">
        <v>344</v>
      </c>
      <c r="X2493">
        <v>4.6399999999999997</v>
      </c>
      <c r="Y2493" t="s">
        <v>178</v>
      </c>
    </row>
    <row r="2494" spans="22:25" x14ac:dyDescent="0.25">
      <c r="V2494">
        <v>344.01</v>
      </c>
      <c r="W2494">
        <v>345</v>
      </c>
      <c r="X2494">
        <v>4.6449999999999996</v>
      </c>
      <c r="Y2494" t="s">
        <v>178</v>
      </c>
    </row>
    <row r="2495" spans="22:25" x14ac:dyDescent="0.25">
      <c r="V2495">
        <v>345.01</v>
      </c>
      <c r="W2495">
        <v>346</v>
      </c>
      <c r="X2495">
        <v>4.6500000000000004</v>
      </c>
      <c r="Y2495" t="s">
        <v>178</v>
      </c>
    </row>
    <row r="2496" spans="22:25" x14ac:dyDescent="0.25">
      <c r="V2496">
        <v>346.01</v>
      </c>
      <c r="W2496">
        <v>347</v>
      </c>
      <c r="X2496">
        <v>4.657</v>
      </c>
      <c r="Y2496" t="s">
        <v>178</v>
      </c>
    </row>
    <row r="2497" spans="22:25" x14ac:dyDescent="0.25">
      <c r="V2497">
        <v>347.01</v>
      </c>
      <c r="W2497">
        <v>348</v>
      </c>
      <c r="X2497">
        <v>4.6645000000000003</v>
      </c>
      <c r="Y2497" t="s">
        <v>178</v>
      </c>
    </row>
    <row r="2498" spans="22:25" x14ac:dyDescent="0.25">
      <c r="V2498">
        <v>348.01</v>
      </c>
      <c r="W2498">
        <v>349</v>
      </c>
      <c r="X2498">
        <v>4.6689999999999996</v>
      </c>
      <c r="Y2498" t="s">
        <v>178</v>
      </c>
    </row>
    <row r="2499" spans="22:25" x14ac:dyDescent="0.25">
      <c r="V2499">
        <v>349.01</v>
      </c>
      <c r="W2499">
        <v>350</v>
      </c>
      <c r="X2499">
        <v>4.6734999999999998</v>
      </c>
      <c r="Y2499" t="s">
        <v>178</v>
      </c>
    </row>
    <row r="2500" spans="22:25" x14ac:dyDescent="0.25">
      <c r="V2500">
        <v>350.01</v>
      </c>
      <c r="W2500">
        <v>351</v>
      </c>
      <c r="X2500">
        <v>4.6779999999999999</v>
      </c>
      <c r="Y2500" t="s">
        <v>178</v>
      </c>
    </row>
    <row r="2501" spans="22:25" x14ac:dyDescent="0.25">
      <c r="V2501">
        <v>351.01</v>
      </c>
      <c r="W2501">
        <v>352</v>
      </c>
      <c r="X2501">
        <v>4.6825000000000001</v>
      </c>
      <c r="Y2501" t="s">
        <v>178</v>
      </c>
    </row>
    <row r="2502" spans="22:25" x14ac:dyDescent="0.25">
      <c r="V2502">
        <v>352.01</v>
      </c>
      <c r="W2502">
        <v>353</v>
      </c>
      <c r="X2502">
        <v>4.6870000000000003</v>
      </c>
      <c r="Y2502" t="s">
        <v>178</v>
      </c>
    </row>
    <row r="2503" spans="22:25" x14ac:dyDescent="0.25">
      <c r="V2503">
        <v>353.01</v>
      </c>
      <c r="W2503">
        <v>354</v>
      </c>
      <c r="X2503">
        <v>4.6914999999999996</v>
      </c>
      <c r="Y2503" t="s">
        <v>178</v>
      </c>
    </row>
    <row r="2504" spans="22:25" x14ac:dyDescent="0.25">
      <c r="V2504">
        <v>354.01</v>
      </c>
      <c r="W2504">
        <v>355</v>
      </c>
      <c r="X2504">
        <v>4.6959999999999997</v>
      </c>
      <c r="Y2504" t="s">
        <v>178</v>
      </c>
    </row>
    <row r="2505" spans="22:25" x14ac:dyDescent="0.25">
      <c r="V2505">
        <v>355.01</v>
      </c>
      <c r="W2505">
        <v>356</v>
      </c>
      <c r="X2505">
        <v>4.7004999999999999</v>
      </c>
      <c r="Y2505" t="s">
        <v>178</v>
      </c>
    </row>
    <row r="2506" spans="22:25" x14ac:dyDescent="0.25">
      <c r="V2506">
        <v>356.01</v>
      </c>
      <c r="W2506">
        <v>357</v>
      </c>
      <c r="X2506">
        <v>4.7050000000000001</v>
      </c>
      <c r="Y2506" t="s">
        <v>178</v>
      </c>
    </row>
    <row r="2507" spans="22:25" x14ac:dyDescent="0.25">
      <c r="V2507">
        <v>357.01</v>
      </c>
      <c r="W2507">
        <v>358</v>
      </c>
      <c r="X2507">
        <v>4.7095000000000002</v>
      </c>
      <c r="Y2507" t="s">
        <v>178</v>
      </c>
    </row>
    <row r="2508" spans="22:25" x14ac:dyDescent="0.25">
      <c r="V2508">
        <v>358.01</v>
      </c>
      <c r="W2508">
        <v>359</v>
      </c>
      <c r="X2508">
        <v>4.7184999999999997</v>
      </c>
      <c r="Y2508" t="s">
        <v>178</v>
      </c>
    </row>
    <row r="2509" spans="22:25" x14ac:dyDescent="0.25">
      <c r="V2509">
        <v>359.01</v>
      </c>
      <c r="W2509">
        <v>360</v>
      </c>
      <c r="X2509">
        <v>4.7229999999999999</v>
      </c>
      <c r="Y2509" t="s">
        <v>178</v>
      </c>
    </row>
    <row r="2510" spans="22:25" x14ac:dyDescent="0.25">
      <c r="V2510">
        <v>360.01</v>
      </c>
      <c r="W2510">
        <v>361</v>
      </c>
      <c r="X2510">
        <v>4.7275</v>
      </c>
      <c r="Y2510" t="s">
        <v>178</v>
      </c>
    </row>
    <row r="2511" spans="22:25" x14ac:dyDescent="0.25">
      <c r="V2511">
        <v>361.01</v>
      </c>
      <c r="W2511">
        <v>362</v>
      </c>
      <c r="X2511">
        <v>4.7320000000000002</v>
      </c>
      <c r="Y2511" t="s">
        <v>178</v>
      </c>
    </row>
    <row r="2512" spans="22:25" x14ac:dyDescent="0.25">
      <c r="V2512">
        <v>362.01</v>
      </c>
      <c r="W2512">
        <v>363</v>
      </c>
      <c r="X2512">
        <v>4.7365000000000004</v>
      </c>
      <c r="Y2512" t="s">
        <v>178</v>
      </c>
    </row>
    <row r="2513" spans="22:25" x14ac:dyDescent="0.25">
      <c r="V2513">
        <v>363.01</v>
      </c>
      <c r="W2513">
        <v>364</v>
      </c>
      <c r="X2513">
        <v>4.7409999999999997</v>
      </c>
      <c r="Y2513" t="s">
        <v>178</v>
      </c>
    </row>
    <row r="2514" spans="22:25" x14ac:dyDescent="0.25">
      <c r="V2514">
        <v>364.01</v>
      </c>
      <c r="W2514">
        <v>365</v>
      </c>
      <c r="X2514">
        <v>4.7454999999999998</v>
      </c>
      <c r="Y2514" t="s">
        <v>178</v>
      </c>
    </row>
    <row r="2515" spans="22:25" x14ac:dyDescent="0.25">
      <c r="V2515">
        <v>365.01</v>
      </c>
      <c r="W2515">
        <v>366</v>
      </c>
      <c r="X2515">
        <v>4.75</v>
      </c>
      <c r="Y2515" t="s">
        <v>178</v>
      </c>
    </row>
    <row r="2516" spans="22:25" x14ac:dyDescent="0.25">
      <c r="V2516">
        <v>366.01</v>
      </c>
      <c r="W2516">
        <v>367</v>
      </c>
      <c r="X2516">
        <v>4.7519999999999998</v>
      </c>
      <c r="Y2516" t="s">
        <v>178</v>
      </c>
    </row>
    <row r="2517" spans="22:25" x14ac:dyDescent="0.25">
      <c r="V2517">
        <v>367.01</v>
      </c>
      <c r="W2517">
        <v>368</v>
      </c>
      <c r="X2517">
        <v>4.7539999999999996</v>
      </c>
      <c r="Y2517" t="s">
        <v>178</v>
      </c>
    </row>
    <row r="2518" spans="22:25" x14ac:dyDescent="0.25">
      <c r="V2518">
        <v>368.01</v>
      </c>
      <c r="W2518">
        <v>369</v>
      </c>
      <c r="X2518">
        <v>4.7569999999999997</v>
      </c>
      <c r="Y2518" t="s">
        <v>178</v>
      </c>
    </row>
    <row r="2519" spans="22:25" x14ac:dyDescent="0.25">
      <c r="V2519">
        <v>369.01</v>
      </c>
      <c r="W2519">
        <v>370</v>
      </c>
      <c r="X2519">
        <v>4.76</v>
      </c>
      <c r="Y2519" t="s">
        <v>178</v>
      </c>
    </row>
    <row r="2520" spans="22:25" x14ac:dyDescent="0.25">
      <c r="V2520">
        <v>370.01</v>
      </c>
      <c r="W2520">
        <v>371</v>
      </c>
      <c r="X2520">
        <v>4.7619999999999996</v>
      </c>
      <c r="Y2520" t="s">
        <v>178</v>
      </c>
    </row>
    <row r="2521" spans="22:25" x14ac:dyDescent="0.25">
      <c r="V2521">
        <v>371.01</v>
      </c>
      <c r="W2521">
        <v>372</v>
      </c>
      <c r="X2521">
        <v>4.7640000000000002</v>
      </c>
      <c r="Y2521" t="s">
        <v>178</v>
      </c>
    </row>
    <row r="2522" spans="22:25" x14ac:dyDescent="0.25">
      <c r="V2522">
        <v>372.01</v>
      </c>
      <c r="W2522">
        <v>373</v>
      </c>
      <c r="X2522">
        <v>4.766</v>
      </c>
      <c r="Y2522" t="s">
        <v>178</v>
      </c>
    </row>
    <row r="2523" spans="22:25" x14ac:dyDescent="0.25">
      <c r="V2523">
        <v>373.01</v>
      </c>
      <c r="W2523">
        <v>374</v>
      </c>
      <c r="X2523">
        <v>4.7679999999999998</v>
      </c>
      <c r="Y2523" t="s">
        <v>178</v>
      </c>
    </row>
    <row r="2524" spans="22:25" x14ac:dyDescent="0.25">
      <c r="V2524">
        <v>374.01</v>
      </c>
      <c r="W2524">
        <v>375</v>
      </c>
      <c r="X2524">
        <v>4.7699999999999996</v>
      </c>
      <c r="Y2524" t="s">
        <v>178</v>
      </c>
    </row>
    <row r="2525" spans="22:25" x14ac:dyDescent="0.25">
      <c r="V2525">
        <v>375.01</v>
      </c>
      <c r="W2525">
        <v>376</v>
      </c>
      <c r="X2525">
        <v>4.7720000000000002</v>
      </c>
      <c r="Y2525" t="s">
        <v>178</v>
      </c>
    </row>
    <row r="2526" spans="22:25" x14ac:dyDescent="0.25">
      <c r="V2526">
        <v>376.01</v>
      </c>
      <c r="W2526">
        <v>377</v>
      </c>
      <c r="X2526">
        <v>4.774</v>
      </c>
      <c r="Y2526" t="s">
        <v>178</v>
      </c>
    </row>
    <row r="2527" spans="22:25" x14ac:dyDescent="0.25">
      <c r="V2527">
        <v>377.01</v>
      </c>
      <c r="W2527">
        <v>378</v>
      </c>
      <c r="X2527">
        <v>4.7759999999999998</v>
      </c>
      <c r="Y2527" t="s">
        <v>178</v>
      </c>
    </row>
    <row r="2528" spans="22:25" x14ac:dyDescent="0.25">
      <c r="V2528">
        <v>378.01</v>
      </c>
      <c r="W2528">
        <v>379</v>
      </c>
      <c r="X2528">
        <v>4.7789999999999999</v>
      </c>
      <c r="Y2528" t="s">
        <v>178</v>
      </c>
    </row>
    <row r="2529" spans="22:25" x14ac:dyDescent="0.25">
      <c r="V2529">
        <v>379.01</v>
      </c>
      <c r="W2529">
        <v>380</v>
      </c>
      <c r="X2529">
        <v>4.782</v>
      </c>
      <c r="Y2529" t="s">
        <v>178</v>
      </c>
    </row>
    <row r="2530" spans="22:25" x14ac:dyDescent="0.25">
      <c r="V2530">
        <v>380.01</v>
      </c>
      <c r="W2530">
        <v>381</v>
      </c>
      <c r="X2530">
        <v>4.7839999999999998</v>
      </c>
      <c r="Y2530" t="s">
        <v>178</v>
      </c>
    </row>
    <row r="2531" spans="22:25" x14ac:dyDescent="0.25">
      <c r="V2531">
        <v>381.01</v>
      </c>
      <c r="W2531">
        <v>382</v>
      </c>
      <c r="X2531">
        <v>4.7859999999999996</v>
      </c>
      <c r="Y2531" t="s">
        <v>178</v>
      </c>
    </row>
    <row r="2532" spans="22:25" x14ac:dyDescent="0.25">
      <c r="V2532">
        <v>382.01</v>
      </c>
      <c r="W2532">
        <v>383</v>
      </c>
      <c r="X2532">
        <v>4.7880000000000003</v>
      </c>
      <c r="Y2532" t="s">
        <v>178</v>
      </c>
    </row>
    <row r="2533" spans="22:25" x14ac:dyDescent="0.25">
      <c r="V2533">
        <v>383.01</v>
      </c>
      <c r="W2533">
        <v>384</v>
      </c>
      <c r="X2533">
        <v>4.79</v>
      </c>
      <c r="Y2533" t="s">
        <v>178</v>
      </c>
    </row>
    <row r="2534" spans="22:25" x14ac:dyDescent="0.25">
      <c r="V2534">
        <v>384.01</v>
      </c>
      <c r="W2534">
        <v>385</v>
      </c>
      <c r="X2534">
        <v>4.7925000000000004</v>
      </c>
      <c r="Y2534" t="s">
        <v>178</v>
      </c>
    </row>
    <row r="2535" spans="22:25" x14ac:dyDescent="0.25">
      <c r="V2535">
        <v>385.01</v>
      </c>
      <c r="W2535">
        <v>386</v>
      </c>
      <c r="X2535">
        <v>4.7949999999999999</v>
      </c>
      <c r="Y2535" t="s">
        <v>178</v>
      </c>
    </row>
    <row r="2536" spans="22:25" x14ac:dyDescent="0.25">
      <c r="V2536">
        <v>386.01</v>
      </c>
      <c r="W2536">
        <v>387</v>
      </c>
      <c r="X2536">
        <v>4.7975000000000003</v>
      </c>
      <c r="Y2536" t="s">
        <v>178</v>
      </c>
    </row>
    <row r="2537" spans="22:25" x14ac:dyDescent="0.25">
      <c r="V2537">
        <v>387.01</v>
      </c>
      <c r="W2537">
        <v>388</v>
      </c>
      <c r="X2537">
        <v>4.8</v>
      </c>
      <c r="Y2537" t="s">
        <v>178</v>
      </c>
    </row>
    <row r="2538" spans="22:25" x14ac:dyDescent="0.25">
      <c r="V2538">
        <v>388.01</v>
      </c>
      <c r="W2538">
        <v>389</v>
      </c>
      <c r="X2538">
        <v>4.8025000000000002</v>
      </c>
      <c r="Y2538" t="s">
        <v>178</v>
      </c>
    </row>
    <row r="2539" spans="22:25" x14ac:dyDescent="0.25">
      <c r="V2539">
        <v>389.01</v>
      </c>
      <c r="W2539">
        <v>390</v>
      </c>
      <c r="X2539">
        <v>4.806</v>
      </c>
      <c r="Y2539" t="s">
        <v>178</v>
      </c>
    </row>
    <row r="2540" spans="22:25" x14ac:dyDescent="0.25">
      <c r="V2540">
        <v>390.01</v>
      </c>
      <c r="W2540">
        <v>391</v>
      </c>
      <c r="X2540">
        <v>4.8099999999999996</v>
      </c>
      <c r="Y2540" t="s">
        <v>178</v>
      </c>
    </row>
    <row r="2541" spans="22:25" x14ac:dyDescent="0.25">
      <c r="V2541">
        <v>391.01</v>
      </c>
      <c r="W2541">
        <v>392</v>
      </c>
      <c r="X2541">
        <v>4.8125</v>
      </c>
      <c r="Y2541" t="s">
        <v>178</v>
      </c>
    </row>
    <row r="2542" spans="22:25" x14ac:dyDescent="0.25">
      <c r="V2542">
        <v>392.01</v>
      </c>
      <c r="W2542">
        <v>393</v>
      </c>
      <c r="X2542">
        <v>4.8150000000000004</v>
      </c>
      <c r="Y2542" t="s">
        <v>178</v>
      </c>
    </row>
    <row r="2543" spans="22:25" x14ac:dyDescent="0.25">
      <c r="V2543">
        <v>393.01</v>
      </c>
      <c r="W2543">
        <v>394</v>
      </c>
      <c r="X2543">
        <v>4.8174999999999999</v>
      </c>
      <c r="Y2543" t="s">
        <v>178</v>
      </c>
    </row>
    <row r="2544" spans="22:25" x14ac:dyDescent="0.25">
      <c r="V2544">
        <v>394.01</v>
      </c>
      <c r="W2544">
        <v>395</v>
      </c>
      <c r="X2544">
        <v>4.82</v>
      </c>
      <c r="Y2544" t="s">
        <v>178</v>
      </c>
    </row>
    <row r="2545" spans="22:25" x14ac:dyDescent="0.25">
      <c r="V2545">
        <v>395.01</v>
      </c>
      <c r="W2545">
        <v>396</v>
      </c>
      <c r="X2545">
        <v>4.8225000000000096</v>
      </c>
      <c r="Y2545" t="s">
        <v>178</v>
      </c>
    </row>
    <row r="2546" spans="22:25" x14ac:dyDescent="0.25">
      <c r="V2546">
        <v>396.01</v>
      </c>
      <c r="W2546">
        <v>397</v>
      </c>
      <c r="X2546">
        <v>4.8250000000000099</v>
      </c>
      <c r="Y2546" t="s">
        <v>178</v>
      </c>
    </row>
    <row r="2547" spans="22:25" x14ac:dyDescent="0.25">
      <c r="V2547">
        <v>397.01</v>
      </c>
      <c r="W2547">
        <v>398</v>
      </c>
      <c r="X2547">
        <v>4.8275000000000103</v>
      </c>
      <c r="Y2547" t="s">
        <v>178</v>
      </c>
    </row>
    <row r="2548" spans="22:25" x14ac:dyDescent="0.25">
      <c r="V2548">
        <v>398.01</v>
      </c>
      <c r="W2548">
        <v>399</v>
      </c>
      <c r="X2548">
        <v>4.8300000000000098</v>
      </c>
      <c r="Y2548" t="s">
        <v>178</v>
      </c>
    </row>
    <row r="2549" spans="22:25" x14ac:dyDescent="0.25">
      <c r="V2549">
        <v>399.01</v>
      </c>
      <c r="W2549">
        <v>400</v>
      </c>
      <c r="X2549">
        <v>4.8325000000000102</v>
      </c>
      <c r="Y2549" t="s">
        <v>178</v>
      </c>
    </row>
    <row r="2550" spans="22:25" x14ac:dyDescent="0.25">
      <c r="V2550">
        <v>400.01</v>
      </c>
      <c r="W2550">
        <v>401</v>
      </c>
      <c r="X2550">
        <v>4.8355000000000103</v>
      </c>
      <c r="Y2550" t="s">
        <v>178</v>
      </c>
    </row>
    <row r="2551" spans="22:25" x14ac:dyDescent="0.25">
      <c r="V2551">
        <v>401.01</v>
      </c>
      <c r="W2551">
        <v>402</v>
      </c>
      <c r="X2551">
        <v>4.84</v>
      </c>
      <c r="Y2551" t="s">
        <v>178</v>
      </c>
    </row>
    <row r="2552" spans="22:25" x14ac:dyDescent="0.25">
      <c r="V2552">
        <v>402.01</v>
      </c>
      <c r="W2552">
        <v>403</v>
      </c>
      <c r="X2552">
        <v>4.8445</v>
      </c>
      <c r="Y2552" t="s">
        <v>178</v>
      </c>
    </row>
    <row r="2553" spans="22:25" x14ac:dyDescent="0.25">
      <c r="V2553">
        <v>403.01</v>
      </c>
      <c r="W2553">
        <v>404</v>
      </c>
      <c r="X2553">
        <v>4.8490000000000002</v>
      </c>
      <c r="Y2553" t="s">
        <v>178</v>
      </c>
    </row>
    <row r="2554" spans="22:25" x14ac:dyDescent="0.25">
      <c r="V2554">
        <v>404.01</v>
      </c>
      <c r="W2554">
        <v>405</v>
      </c>
      <c r="X2554">
        <v>4.8535000000000004</v>
      </c>
      <c r="Y2554" t="s">
        <v>178</v>
      </c>
    </row>
    <row r="2555" spans="22:25" x14ac:dyDescent="0.25">
      <c r="V2555">
        <v>405.01</v>
      </c>
      <c r="W2555">
        <v>406</v>
      </c>
      <c r="X2555">
        <v>4.8579999999999997</v>
      </c>
      <c r="Y2555" t="s">
        <v>178</v>
      </c>
    </row>
    <row r="2556" spans="22:25" x14ac:dyDescent="0.25">
      <c r="V2556">
        <v>406.01</v>
      </c>
      <c r="W2556">
        <v>407</v>
      </c>
      <c r="X2556">
        <v>4.8624999999999998</v>
      </c>
      <c r="Y2556" t="s">
        <v>178</v>
      </c>
    </row>
    <row r="2557" spans="22:25" x14ac:dyDescent="0.25">
      <c r="V2557">
        <v>407.01</v>
      </c>
      <c r="W2557">
        <v>408</v>
      </c>
      <c r="X2557">
        <v>4.867</v>
      </c>
      <c r="Y2557" t="s">
        <v>178</v>
      </c>
    </row>
    <row r="2558" spans="22:25" x14ac:dyDescent="0.25">
      <c r="V2558">
        <v>408.01</v>
      </c>
      <c r="W2558">
        <v>409</v>
      </c>
      <c r="X2558">
        <v>4.8715000000000002</v>
      </c>
      <c r="Y2558" t="s">
        <v>178</v>
      </c>
    </row>
    <row r="2559" spans="22:25" x14ac:dyDescent="0.25">
      <c r="V2559">
        <v>409.01</v>
      </c>
      <c r="W2559">
        <v>410</v>
      </c>
      <c r="X2559">
        <v>4.8760000000000003</v>
      </c>
      <c r="Y2559" t="s">
        <v>178</v>
      </c>
    </row>
    <row r="2560" spans="22:25" x14ac:dyDescent="0.25">
      <c r="V2560">
        <v>410.01</v>
      </c>
      <c r="W2560">
        <v>411</v>
      </c>
      <c r="X2560">
        <v>4.8825000000000003</v>
      </c>
      <c r="Y2560" t="s">
        <v>178</v>
      </c>
    </row>
    <row r="2561" spans="22:25" x14ac:dyDescent="0.25">
      <c r="V2561">
        <v>411.01</v>
      </c>
      <c r="W2561">
        <v>412</v>
      </c>
      <c r="X2561">
        <v>4.8895</v>
      </c>
      <c r="Y2561" t="s">
        <v>178</v>
      </c>
    </row>
    <row r="2562" spans="22:25" x14ac:dyDescent="0.25">
      <c r="V2562">
        <v>412.01</v>
      </c>
      <c r="W2562">
        <v>413</v>
      </c>
      <c r="X2562">
        <v>4.8940000000000001</v>
      </c>
      <c r="Y2562" t="s">
        <v>178</v>
      </c>
    </row>
    <row r="2563" spans="22:25" x14ac:dyDescent="0.25">
      <c r="V2563">
        <v>413.01</v>
      </c>
      <c r="W2563">
        <v>414</v>
      </c>
      <c r="X2563">
        <v>4.8985000000000003</v>
      </c>
      <c r="Y2563" t="s">
        <v>178</v>
      </c>
    </row>
    <row r="2564" spans="22:25" x14ac:dyDescent="0.25">
      <c r="V2564">
        <v>414.01</v>
      </c>
      <c r="W2564">
        <v>415</v>
      </c>
      <c r="X2564">
        <v>4.9029999999999996</v>
      </c>
      <c r="Y2564" t="s">
        <v>178</v>
      </c>
    </row>
    <row r="2565" spans="22:25" x14ac:dyDescent="0.25">
      <c r="V2565">
        <v>415.01</v>
      </c>
      <c r="W2565">
        <v>416</v>
      </c>
      <c r="X2565">
        <v>4.9074999999999998</v>
      </c>
      <c r="Y2565" t="s">
        <v>178</v>
      </c>
    </row>
    <row r="2566" spans="22:25" x14ac:dyDescent="0.25">
      <c r="V2566">
        <v>416.01</v>
      </c>
      <c r="W2566">
        <v>417</v>
      </c>
      <c r="X2566">
        <v>4.9119999999999999</v>
      </c>
      <c r="Y2566" t="s">
        <v>178</v>
      </c>
    </row>
    <row r="2567" spans="22:25" x14ac:dyDescent="0.25">
      <c r="V2567">
        <v>417.01</v>
      </c>
      <c r="W2567">
        <v>418</v>
      </c>
      <c r="X2567">
        <v>4.9165000000000001</v>
      </c>
      <c r="Y2567" t="s">
        <v>178</v>
      </c>
    </row>
    <row r="2568" spans="22:25" x14ac:dyDescent="0.25">
      <c r="V2568">
        <v>418.01</v>
      </c>
      <c r="W2568">
        <v>419</v>
      </c>
      <c r="X2568">
        <v>4.9210000000000003</v>
      </c>
      <c r="Y2568" t="s">
        <v>178</v>
      </c>
    </row>
    <row r="2569" spans="22:25" x14ac:dyDescent="0.25">
      <c r="V2569">
        <v>419.01</v>
      </c>
      <c r="W2569">
        <v>420</v>
      </c>
      <c r="X2569">
        <v>4.9255000000000004</v>
      </c>
      <c r="Y2569" t="s">
        <v>178</v>
      </c>
    </row>
    <row r="2570" spans="22:25" x14ac:dyDescent="0.25">
      <c r="V2570">
        <v>420.01</v>
      </c>
      <c r="W2570">
        <v>421</v>
      </c>
      <c r="X2570">
        <v>4.93</v>
      </c>
      <c r="Y2570" t="s">
        <v>178</v>
      </c>
    </row>
    <row r="2571" spans="22:25" x14ac:dyDescent="0.25">
      <c r="V2571">
        <v>421.01</v>
      </c>
      <c r="W2571">
        <v>422</v>
      </c>
      <c r="X2571">
        <v>4.9379999999999997</v>
      </c>
      <c r="Y2571" t="s">
        <v>178</v>
      </c>
    </row>
    <row r="2572" spans="22:25" x14ac:dyDescent="0.25">
      <c r="V2572">
        <v>422.01</v>
      </c>
      <c r="W2572">
        <v>423</v>
      </c>
      <c r="X2572">
        <v>4.9465000000000003</v>
      </c>
      <c r="Y2572" t="s">
        <v>178</v>
      </c>
    </row>
    <row r="2573" spans="22:25" x14ac:dyDescent="0.25">
      <c r="V2573">
        <v>423.01</v>
      </c>
      <c r="W2573">
        <v>424</v>
      </c>
      <c r="X2573">
        <v>4.952</v>
      </c>
      <c r="Y2573" t="s">
        <v>178</v>
      </c>
    </row>
    <row r="2574" spans="22:25" x14ac:dyDescent="0.25">
      <c r="V2574">
        <v>424.01</v>
      </c>
      <c r="W2574">
        <v>425</v>
      </c>
      <c r="X2574">
        <v>4.9574999999999996</v>
      </c>
      <c r="Y2574" t="s">
        <v>178</v>
      </c>
    </row>
    <row r="2575" spans="22:25" x14ac:dyDescent="0.25">
      <c r="V2575">
        <v>425.01</v>
      </c>
      <c r="W2575">
        <v>426</v>
      </c>
      <c r="X2575">
        <v>4.9630000000000001</v>
      </c>
      <c r="Y2575" t="s">
        <v>178</v>
      </c>
    </row>
    <row r="2576" spans="22:25" x14ac:dyDescent="0.25">
      <c r="V2576">
        <v>426.01</v>
      </c>
      <c r="W2576">
        <v>427</v>
      </c>
      <c r="X2576">
        <v>4.9684999999999997</v>
      </c>
      <c r="Y2576" t="s">
        <v>178</v>
      </c>
    </row>
    <row r="2577" spans="22:25" x14ac:dyDescent="0.25">
      <c r="V2577">
        <v>427.01</v>
      </c>
      <c r="W2577">
        <v>428</v>
      </c>
      <c r="X2577">
        <v>4.9740000000000002</v>
      </c>
      <c r="Y2577" t="s">
        <v>178</v>
      </c>
    </row>
    <row r="2578" spans="22:25" x14ac:dyDescent="0.25">
      <c r="V2578">
        <v>428.01</v>
      </c>
      <c r="W2578">
        <v>429</v>
      </c>
      <c r="X2578">
        <v>4.9794999999999998</v>
      </c>
      <c r="Y2578" t="s">
        <v>178</v>
      </c>
    </row>
    <row r="2579" spans="22:25" x14ac:dyDescent="0.25">
      <c r="V2579">
        <v>429.01</v>
      </c>
      <c r="W2579">
        <v>430</v>
      </c>
      <c r="X2579">
        <v>4.9850000000000003</v>
      </c>
      <c r="Y2579" t="s">
        <v>178</v>
      </c>
    </row>
    <row r="2580" spans="22:25" x14ac:dyDescent="0.25">
      <c r="V2580">
        <v>430.01</v>
      </c>
      <c r="W2580">
        <v>431</v>
      </c>
      <c r="X2580">
        <v>4.9904999999999999</v>
      </c>
      <c r="Y2580" t="s">
        <v>178</v>
      </c>
    </row>
    <row r="2581" spans="22:25" x14ac:dyDescent="0.25">
      <c r="V2581">
        <v>431.01</v>
      </c>
      <c r="W2581">
        <v>432</v>
      </c>
      <c r="X2581">
        <v>4.9960000000000004</v>
      </c>
      <c r="Y2581" t="s">
        <v>178</v>
      </c>
    </row>
    <row r="2582" spans="22:25" x14ac:dyDescent="0.25">
      <c r="V2582">
        <v>432.01</v>
      </c>
      <c r="W2582">
        <v>433</v>
      </c>
      <c r="X2582">
        <v>5.0034999999999901</v>
      </c>
      <c r="Y2582" t="s">
        <v>178</v>
      </c>
    </row>
    <row r="2583" spans="22:25" x14ac:dyDescent="0.25">
      <c r="V2583">
        <v>433.01</v>
      </c>
      <c r="W2583">
        <v>434</v>
      </c>
      <c r="X2583">
        <v>5.0124999999999904</v>
      </c>
      <c r="Y2583" t="s">
        <v>178</v>
      </c>
    </row>
    <row r="2584" spans="22:25" x14ac:dyDescent="0.25">
      <c r="V2584">
        <v>434.01</v>
      </c>
      <c r="W2584">
        <v>435</v>
      </c>
      <c r="X2584">
        <v>5.01799999999999</v>
      </c>
      <c r="Y2584" t="s">
        <v>178</v>
      </c>
    </row>
    <row r="2585" spans="22:25" x14ac:dyDescent="0.25">
      <c r="V2585">
        <v>435.01</v>
      </c>
      <c r="W2585">
        <v>436</v>
      </c>
      <c r="X2585">
        <v>5.0234999999999896</v>
      </c>
      <c r="Y2585" t="s">
        <v>178</v>
      </c>
    </row>
    <row r="2586" spans="22:25" x14ac:dyDescent="0.25">
      <c r="V2586">
        <v>436.01</v>
      </c>
      <c r="W2586">
        <v>437</v>
      </c>
      <c r="X2586">
        <v>5.0289999999999901</v>
      </c>
      <c r="Y2586" t="s">
        <v>178</v>
      </c>
    </row>
    <row r="2587" spans="22:25" x14ac:dyDescent="0.25">
      <c r="V2587">
        <v>437.01</v>
      </c>
      <c r="W2587">
        <v>438</v>
      </c>
      <c r="X2587">
        <v>5.0344999999999898</v>
      </c>
      <c r="Y2587" t="s">
        <v>178</v>
      </c>
    </row>
    <row r="2588" spans="22:25" x14ac:dyDescent="0.25">
      <c r="V2588">
        <v>438.01</v>
      </c>
      <c r="W2588">
        <v>439</v>
      </c>
      <c r="X2588">
        <v>5.04</v>
      </c>
      <c r="Y2588" t="s">
        <v>178</v>
      </c>
    </row>
    <row r="2589" spans="22:25" x14ac:dyDescent="0.25">
      <c r="V2589">
        <v>439.01</v>
      </c>
      <c r="W2589">
        <v>440</v>
      </c>
      <c r="X2589">
        <v>5.0465</v>
      </c>
      <c r="Y2589" t="s">
        <v>178</v>
      </c>
    </row>
    <row r="2590" spans="22:25" x14ac:dyDescent="0.25">
      <c r="V2590">
        <v>440.01</v>
      </c>
      <c r="W2590">
        <v>441</v>
      </c>
      <c r="X2590">
        <v>5.0529999999999999</v>
      </c>
      <c r="Y2590" t="s">
        <v>178</v>
      </c>
    </row>
    <row r="2591" spans="22:25" x14ac:dyDescent="0.25">
      <c r="V2591">
        <v>441.01</v>
      </c>
      <c r="W2591">
        <v>442</v>
      </c>
      <c r="X2591">
        <v>5.0594999999999999</v>
      </c>
      <c r="Y2591" t="s">
        <v>178</v>
      </c>
    </row>
    <row r="2592" spans="22:25" x14ac:dyDescent="0.25">
      <c r="V2592">
        <v>442.01</v>
      </c>
      <c r="W2592">
        <v>443</v>
      </c>
      <c r="X2592">
        <v>5.069</v>
      </c>
      <c r="Y2592" t="s">
        <v>178</v>
      </c>
    </row>
    <row r="2593" spans="22:25" x14ac:dyDescent="0.25">
      <c r="V2593">
        <v>443.01</v>
      </c>
      <c r="W2593">
        <v>444</v>
      </c>
      <c r="X2593">
        <v>5.0789999999999997</v>
      </c>
      <c r="Y2593" t="s">
        <v>178</v>
      </c>
    </row>
    <row r="2594" spans="22:25" x14ac:dyDescent="0.25">
      <c r="V2594">
        <v>444.01</v>
      </c>
      <c r="W2594">
        <v>445</v>
      </c>
      <c r="X2594">
        <v>5.0854999999999997</v>
      </c>
      <c r="Y2594" t="s">
        <v>178</v>
      </c>
    </row>
    <row r="2595" spans="22:25" x14ac:dyDescent="0.25">
      <c r="V2595">
        <v>445.01</v>
      </c>
      <c r="W2595">
        <v>446</v>
      </c>
      <c r="X2595">
        <v>5.0919999999999996</v>
      </c>
      <c r="Y2595" t="s">
        <v>178</v>
      </c>
    </row>
    <row r="2596" spans="22:25" x14ac:dyDescent="0.25">
      <c r="V2596">
        <v>446.01</v>
      </c>
      <c r="W2596">
        <v>447</v>
      </c>
      <c r="X2596">
        <v>5.0984999999999996</v>
      </c>
      <c r="Y2596" t="s">
        <v>178</v>
      </c>
    </row>
    <row r="2597" spans="22:25" x14ac:dyDescent="0.25">
      <c r="V2597">
        <v>447.01</v>
      </c>
      <c r="W2597">
        <v>448</v>
      </c>
      <c r="X2597">
        <v>5.1050000000000004</v>
      </c>
      <c r="Y2597" t="s">
        <v>178</v>
      </c>
    </row>
    <row r="2598" spans="22:25" x14ac:dyDescent="0.25">
      <c r="V2598">
        <v>448.01</v>
      </c>
      <c r="W2598">
        <v>449</v>
      </c>
      <c r="X2598">
        <v>5.1115000000000004</v>
      </c>
      <c r="Y2598" t="s">
        <v>178</v>
      </c>
    </row>
    <row r="2599" spans="22:25" x14ac:dyDescent="0.25">
      <c r="V2599">
        <v>449.01</v>
      </c>
      <c r="W2599">
        <v>450</v>
      </c>
      <c r="X2599">
        <v>5.1180000000000003</v>
      </c>
      <c r="Y2599" t="s">
        <v>178</v>
      </c>
    </row>
    <row r="2600" spans="22:25" x14ac:dyDescent="0.25">
      <c r="V2600">
        <v>450.01</v>
      </c>
      <c r="W2600">
        <v>451</v>
      </c>
      <c r="X2600">
        <v>5.1245000000000003</v>
      </c>
      <c r="Y2600" t="s">
        <v>178</v>
      </c>
    </row>
    <row r="2601" spans="22:25" x14ac:dyDescent="0.25">
      <c r="V2601">
        <v>451.01</v>
      </c>
      <c r="W2601">
        <v>452</v>
      </c>
      <c r="X2601">
        <v>5.1310000000000002</v>
      </c>
      <c r="Y2601" t="s">
        <v>178</v>
      </c>
    </row>
    <row r="2602" spans="22:25" x14ac:dyDescent="0.25">
      <c r="V2602">
        <v>452.01</v>
      </c>
      <c r="W2602">
        <v>453</v>
      </c>
      <c r="X2602">
        <v>5.1375000000000002</v>
      </c>
      <c r="Y2602" t="s">
        <v>178</v>
      </c>
    </row>
    <row r="2603" spans="22:25" x14ac:dyDescent="0.25">
      <c r="V2603">
        <v>453.01</v>
      </c>
      <c r="W2603">
        <v>454</v>
      </c>
      <c r="X2603">
        <v>5.1440000000000001</v>
      </c>
      <c r="Y2603" t="s">
        <v>178</v>
      </c>
    </row>
    <row r="2604" spans="22:25" x14ac:dyDescent="0.25">
      <c r="V2604">
        <v>454.01</v>
      </c>
      <c r="W2604">
        <v>455</v>
      </c>
      <c r="X2604">
        <v>5.157</v>
      </c>
      <c r="Y2604" t="s">
        <v>178</v>
      </c>
    </row>
    <row r="2605" spans="22:25" x14ac:dyDescent="0.25">
      <c r="V2605">
        <v>455.01</v>
      </c>
      <c r="W2605">
        <v>456</v>
      </c>
      <c r="X2605">
        <v>5.1635</v>
      </c>
      <c r="Y2605" t="s">
        <v>178</v>
      </c>
    </row>
    <row r="2606" spans="22:25" x14ac:dyDescent="0.25">
      <c r="V2606">
        <v>456.01</v>
      </c>
      <c r="W2606">
        <v>457</v>
      </c>
      <c r="X2606">
        <v>5.17</v>
      </c>
      <c r="Y2606" t="s">
        <v>178</v>
      </c>
    </row>
    <row r="2607" spans="22:25" x14ac:dyDescent="0.25">
      <c r="V2607">
        <v>457.01</v>
      </c>
      <c r="W2607">
        <v>458</v>
      </c>
      <c r="X2607">
        <v>5.1764999999999999</v>
      </c>
      <c r="Y2607" t="s">
        <v>178</v>
      </c>
    </row>
    <row r="2608" spans="22:25" x14ac:dyDescent="0.25">
      <c r="V2608">
        <v>458.01</v>
      </c>
      <c r="W2608">
        <v>459</v>
      </c>
      <c r="X2608">
        <v>5.1829999999999998</v>
      </c>
      <c r="Y2608" t="s">
        <v>178</v>
      </c>
    </row>
    <row r="2609" spans="22:25" x14ac:dyDescent="0.25">
      <c r="V2609">
        <v>459.01</v>
      </c>
      <c r="W2609">
        <v>460</v>
      </c>
      <c r="X2609">
        <v>5.1894999999999998</v>
      </c>
      <c r="Y2609" t="s">
        <v>178</v>
      </c>
    </row>
    <row r="2610" spans="22:25" x14ac:dyDescent="0.25">
      <c r="V2610">
        <v>460.01</v>
      </c>
      <c r="W2610">
        <v>461</v>
      </c>
      <c r="X2610">
        <v>5.1959999999999997</v>
      </c>
      <c r="Y2610" t="s">
        <v>178</v>
      </c>
    </row>
    <row r="2611" spans="22:25" x14ac:dyDescent="0.25">
      <c r="V2611">
        <v>461.01</v>
      </c>
      <c r="W2611">
        <v>462</v>
      </c>
      <c r="X2611">
        <v>5.2024999999999997</v>
      </c>
      <c r="Y2611" t="s">
        <v>178</v>
      </c>
    </row>
    <row r="2612" spans="22:25" x14ac:dyDescent="0.25">
      <c r="V2612">
        <v>462.01</v>
      </c>
      <c r="W2612">
        <v>463</v>
      </c>
      <c r="X2612">
        <v>5.2089999999999996</v>
      </c>
      <c r="Y2612" t="s">
        <v>178</v>
      </c>
    </row>
    <row r="2613" spans="22:25" x14ac:dyDescent="0.25">
      <c r="V2613">
        <v>463.01</v>
      </c>
      <c r="W2613">
        <v>464</v>
      </c>
      <c r="X2613">
        <v>5.2154999999999996</v>
      </c>
      <c r="Y2613" t="s">
        <v>178</v>
      </c>
    </row>
    <row r="2614" spans="22:25" x14ac:dyDescent="0.25">
      <c r="V2614">
        <v>464.01</v>
      </c>
      <c r="W2614">
        <v>465</v>
      </c>
      <c r="X2614">
        <v>5.2220000000000004</v>
      </c>
      <c r="Y2614" t="s">
        <v>178</v>
      </c>
    </row>
    <row r="2615" spans="22:25" x14ac:dyDescent="0.25">
      <c r="V2615">
        <v>465.01</v>
      </c>
      <c r="W2615">
        <v>466</v>
      </c>
      <c r="X2615">
        <v>5.2350000000000003</v>
      </c>
      <c r="Y2615" t="s">
        <v>178</v>
      </c>
    </row>
    <row r="2616" spans="22:25" x14ac:dyDescent="0.25">
      <c r="V2616">
        <v>466.01</v>
      </c>
      <c r="W2616">
        <v>467</v>
      </c>
      <c r="X2616">
        <v>5.2415000000000003</v>
      </c>
      <c r="Y2616" t="s">
        <v>178</v>
      </c>
    </row>
    <row r="2617" spans="22:25" x14ac:dyDescent="0.25">
      <c r="V2617">
        <v>467.01</v>
      </c>
      <c r="W2617">
        <v>468</v>
      </c>
      <c r="X2617">
        <v>5.2480000000000002</v>
      </c>
      <c r="Y2617" t="s">
        <v>178</v>
      </c>
    </row>
    <row r="2618" spans="22:25" x14ac:dyDescent="0.25">
      <c r="V2618">
        <v>468.01</v>
      </c>
      <c r="W2618">
        <v>469</v>
      </c>
      <c r="X2618">
        <v>5.2545000000000002</v>
      </c>
      <c r="Y2618" t="s">
        <v>178</v>
      </c>
    </row>
    <row r="2619" spans="22:25" x14ac:dyDescent="0.25">
      <c r="V2619">
        <v>469.01</v>
      </c>
      <c r="W2619">
        <v>470</v>
      </c>
      <c r="X2619">
        <v>5.2610000000000001</v>
      </c>
      <c r="Y2619" t="s">
        <v>178</v>
      </c>
    </row>
    <row r="2620" spans="22:25" x14ac:dyDescent="0.25">
      <c r="V2620">
        <v>470.01</v>
      </c>
      <c r="W2620">
        <v>471</v>
      </c>
      <c r="X2620">
        <v>5.2675000000000001</v>
      </c>
      <c r="Y2620" t="s">
        <v>178</v>
      </c>
    </row>
    <row r="2621" spans="22:25" x14ac:dyDescent="0.25">
      <c r="V2621">
        <v>471.01</v>
      </c>
      <c r="W2621">
        <v>472</v>
      </c>
      <c r="X2621">
        <v>5.274</v>
      </c>
      <c r="Y2621" t="s">
        <v>178</v>
      </c>
    </row>
    <row r="2622" spans="22:25" x14ac:dyDescent="0.25">
      <c r="V2622">
        <v>472.01</v>
      </c>
      <c r="W2622">
        <v>473</v>
      </c>
      <c r="X2622">
        <v>5.2805</v>
      </c>
      <c r="Y2622" t="s">
        <v>178</v>
      </c>
    </row>
    <row r="2623" spans="22:25" x14ac:dyDescent="0.25">
      <c r="V2623">
        <v>473.01</v>
      </c>
      <c r="W2623">
        <v>474</v>
      </c>
      <c r="X2623">
        <v>5.2869999999999999</v>
      </c>
      <c r="Y2623" t="s">
        <v>178</v>
      </c>
    </row>
    <row r="2624" spans="22:25" x14ac:dyDescent="0.25">
      <c r="V2624">
        <v>474.01</v>
      </c>
      <c r="W2624">
        <v>475</v>
      </c>
      <c r="X2624">
        <v>5.2934999999999999</v>
      </c>
      <c r="Y2624" t="s">
        <v>178</v>
      </c>
    </row>
    <row r="2625" spans="22:25" x14ac:dyDescent="0.25">
      <c r="V2625">
        <v>475.01</v>
      </c>
      <c r="W2625">
        <v>476</v>
      </c>
      <c r="X2625">
        <v>5.306</v>
      </c>
      <c r="Y2625" t="s">
        <v>178</v>
      </c>
    </row>
    <row r="2626" spans="22:25" x14ac:dyDescent="0.25">
      <c r="V2626">
        <v>476.01</v>
      </c>
      <c r="W2626">
        <v>477</v>
      </c>
      <c r="X2626">
        <v>5.3120000000000003</v>
      </c>
      <c r="Y2626" t="s">
        <v>178</v>
      </c>
    </row>
    <row r="2627" spans="22:25" x14ac:dyDescent="0.25">
      <c r="V2627">
        <v>477.01</v>
      </c>
      <c r="W2627">
        <v>478</v>
      </c>
      <c r="X2627">
        <v>5.3179999999999996</v>
      </c>
      <c r="Y2627" t="s">
        <v>178</v>
      </c>
    </row>
    <row r="2628" spans="22:25" x14ac:dyDescent="0.25">
      <c r="V2628">
        <v>478.01</v>
      </c>
      <c r="W2628">
        <v>479</v>
      </c>
      <c r="X2628">
        <v>5.3239999999999998</v>
      </c>
      <c r="Y2628" t="s">
        <v>178</v>
      </c>
    </row>
    <row r="2629" spans="22:25" x14ac:dyDescent="0.25">
      <c r="V2629">
        <v>479.01</v>
      </c>
      <c r="W2629">
        <v>480</v>
      </c>
      <c r="X2629">
        <v>5.33</v>
      </c>
      <c r="Y2629" t="s">
        <v>178</v>
      </c>
    </row>
    <row r="2630" spans="22:25" x14ac:dyDescent="0.25">
      <c r="V2630">
        <v>480.01</v>
      </c>
      <c r="W2630">
        <v>481</v>
      </c>
      <c r="X2630">
        <v>5.3360000000000003</v>
      </c>
      <c r="Y2630" t="s">
        <v>178</v>
      </c>
    </row>
    <row r="2631" spans="22:25" x14ac:dyDescent="0.25">
      <c r="V2631">
        <v>481.01</v>
      </c>
      <c r="W2631">
        <v>482</v>
      </c>
      <c r="X2631">
        <v>5.3419999999999996</v>
      </c>
      <c r="Y2631" t="s">
        <v>178</v>
      </c>
    </row>
    <row r="2632" spans="22:25" x14ac:dyDescent="0.25">
      <c r="V2632">
        <v>482.01</v>
      </c>
      <c r="W2632">
        <v>483</v>
      </c>
      <c r="X2632">
        <v>5.3479999999999999</v>
      </c>
      <c r="Y2632" t="s">
        <v>178</v>
      </c>
    </row>
    <row r="2633" spans="22:25" x14ac:dyDescent="0.25">
      <c r="V2633">
        <v>483.01</v>
      </c>
      <c r="W2633">
        <v>484</v>
      </c>
      <c r="X2633">
        <v>5.3540000000000001</v>
      </c>
      <c r="Y2633" t="s">
        <v>178</v>
      </c>
    </row>
    <row r="2634" spans="22:25" x14ac:dyDescent="0.25">
      <c r="V2634">
        <v>484.01</v>
      </c>
      <c r="W2634">
        <v>485</v>
      </c>
      <c r="X2634">
        <v>5.36</v>
      </c>
      <c r="Y2634" t="s">
        <v>178</v>
      </c>
    </row>
    <row r="2635" spans="22:25" x14ac:dyDescent="0.25">
      <c r="V2635">
        <v>485.01</v>
      </c>
      <c r="W2635">
        <v>486</v>
      </c>
      <c r="X2635">
        <v>5.3689999999999998</v>
      </c>
      <c r="Y2635" t="s">
        <v>178</v>
      </c>
    </row>
    <row r="2636" spans="22:25" x14ac:dyDescent="0.25">
      <c r="V2636">
        <v>486.01</v>
      </c>
      <c r="W2636">
        <v>487</v>
      </c>
      <c r="X2636">
        <v>5.3780000000000001</v>
      </c>
      <c r="Y2636" t="s">
        <v>178</v>
      </c>
    </row>
    <row r="2637" spans="22:25" x14ac:dyDescent="0.25">
      <c r="V2637">
        <v>487.01</v>
      </c>
      <c r="W2637">
        <v>488</v>
      </c>
      <c r="X2637">
        <v>5.3840000000000003</v>
      </c>
      <c r="Y2637" t="s">
        <v>178</v>
      </c>
    </row>
    <row r="2638" spans="22:25" x14ac:dyDescent="0.25">
      <c r="V2638">
        <v>488.01</v>
      </c>
      <c r="W2638">
        <v>489</v>
      </c>
      <c r="X2638">
        <v>5.39</v>
      </c>
      <c r="Y2638" t="s">
        <v>178</v>
      </c>
    </row>
    <row r="2639" spans="22:25" x14ac:dyDescent="0.25">
      <c r="V2639">
        <v>489.01</v>
      </c>
      <c r="W2639">
        <v>490</v>
      </c>
      <c r="X2639">
        <v>5.3959999999999999</v>
      </c>
      <c r="Y2639" t="s">
        <v>178</v>
      </c>
    </row>
    <row r="2640" spans="22:25" x14ac:dyDescent="0.25">
      <c r="V2640">
        <v>490.01</v>
      </c>
      <c r="W2640">
        <v>491</v>
      </c>
      <c r="X2640">
        <v>5.4020000000000001</v>
      </c>
      <c r="Y2640" t="s">
        <v>178</v>
      </c>
    </row>
    <row r="2641" spans="22:25" x14ac:dyDescent="0.25">
      <c r="V2641">
        <v>491.01</v>
      </c>
      <c r="W2641">
        <v>492</v>
      </c>
      <c r="X2641">
        <v>5.4080000000000004</v>
      </c>
      <c r="Y2641" t="s">
        <v>178</v>
      </c>
    </row>
    <row r="2642" spans="22:25" x14ac:dyDescent="0.25">
      <c r="V2642">
        <v>492.01</v>
      </c>
      <c r="W2642">
        <v>493</v>
      </c>
      <c r="X2642">
        <v>5.4139999999999997</v>
      </c>
      <c r="Y2642" t="s">
        <v>178</v>
      </c>
    </row>
    <row r="2643" spans="22:25" x14ac:dyDescent="0.25">
      <c r="V2643">
        <v>493.01</v>
      </c>
      <c r="W2643">
        <v>494</v>
      </c>
      <c r="X2643">
        <v>5.42</v>
      </c>
      <c r="Y2643" t="s">
        <v>178</v>
      </c>
    </row>
    <row r="2644" spans="22:25" x14ac:dyDescent="0.25">
      <c r="V2644">
        <v>494.01</v>
      </c>
      <c r="W2644">
        <v>495</v>
      </c>
      <c r="X2644">
        <v>5.4240000000000004</v>
      </c>
      <c r="Y2644" t="s">
        <v>178</v>
      </c>
    </row>
    <row r="2645" spans="22:25" x14ac:dyDescent="0.25">
      <c r="V2645">
        <v>495.01</v>
      </c>
      <c r="W2645">
        <v>496</v>
      </c>
      <c r="X2645">
        <v>5.4279999999999999</v>
      </c>
      <c r="Y2645" t="s">
        <v>178</v>
      </c>
    </row>
    <row r="2646" spans="22:25" x14ac:dyDescent="0.25">
      <c r="V2646">
        <v>496.01</v>
      </c>
      <c r="W2646">
        <v>497</v>
      </c>
      <c r="X2646">
        <v>5.4359999999999999</v>
      </c>
      <c r="Y2646" t="s">
        <v>178</v>
      </c>
    </row>
    <row r="2647" spans="22:25" x14ac:dyDescent="0.25">
      <c r="V2647">
        <v>497.01</v>
      </c>
      <c r="W2647">
        <v>498</v>
      </c>
      <c r="X2647">
        <v>5.44</v>
      </c>
      <c r="Y2647" t="s">
        <v>178</v>
      </c>
    </row>
    <row r="2648" spans="22:25" x14ac:dyDescent="0.25">
      <c r="V2648">
        <v>498.01</v>
      </c>
      <c r="W2648">
        <v>499</v>
      </c>
      <c r="X2648">
        <v>5.444</v>
      </c>
      <c r="Y2648" t="s">
        <v>178</v>
      </c>
    </row>
    <row r="2649" spans="22:25" x14ac:dyDescent="0.25">
      <c r="V2649">
        <v>499.01</v>
      </c>
      <c r="W2649">
        <v>500</v>
      </c>
      <c r="X2649">
        <v>5.4480000000000004</v>
      </c>
      <c r="Y2649" t="s">
        <v>178</v>
      </c>
    </row>
    <row r="2650" spans="22:25" x14ac:dyDescent="0.25">
      <c r="V2650">
        <v>500.01</v>
      </c>
      <c r="W2650">
        <v>501</v>
      </c>
      <c r="X2650">
        <v>5.452</v>
      </c>
      <c r="Y2650" t="s">
        <v>178</v>
      </c>
    </row>
    <row r="2651" spans="22:25" x14ac:dyDescent="0.25">
      <c r="V2651">
        <v>501.01</v>
      </c>
      <c r="W2651">
        <v>502</v>
      </c>
      <c r="X2651">
        <v>5.4560000000000004</v>
      </c>
      <c r="Y2651" t="s">
        <v>178</v>
      </c>
    </row>
    <row r="2652" spans="22:25" x14ac:dyDescent="0.25">
      <c r="V2652">
        <v>502.01</v>
      </c>
      <c r="W2652">
        <v>503</v>
      </c>
      <c r="X2652">
        <v>5.46</v>
      </c>
      <c r="Y2652" t="s">
        <v>178</v>
      </c>
    </row>
    <row r="2653" spans="22:25" x14ac:dyDescent="0.25">
      <c r="V2653">
        <v>503.01</v>
      </c>
      <c r="W2653">
        <v>504</v>
      </c>
      <c r="X2653">
        <v>5.4640000000000004</v>
      </c>
      <c r="Y2653" t="s">
        <v>178</v>
      </c>
    </row>
    <row r="2654" spans="22:25" x14ac:dyDescent="0.25">
      <c r="V2654">
        <v>504.01</v>
      </c>
      <c r="W2654">
        <v>505</v>
      </c>
      <c r="X2654">
        <v>5.4679999999999902</v>
      </c>
      <c r="Y2654" t="s">
        <v>178</v>
      </c>
    </row>
    <row r="2655" spans="22:25" x14ac:dyDescent="0.25">
      <c r="V2655">
        <v>505.01</v>
      </c>
      <c r="W2655">
        <v>506</v>
      </c>
      <c r="X2655">
        <v>5.4719999999999898</v>
      </c>
      <c r="Y2655" t="s">
        <v>178</v>
      </c>
    </row>
    <row r="2656" spans="22:25" x14ac:dyDescent="0.25">
      <c r="V2656">
        <v>506.01</v>
      </c>
      <c r="W2656">
        <v>507</v>
      </c>
      <c r="X2656">
        <v>5.4759999999999902</v>
      </c>
      <c r="Y2656" t="s">
        <v>178</v>
      </c>
    </row>
    <row r="2657" spans="22:25" x14ac:dyDescent="0.25">
      <c r="V2657">
        <v>507.01</v>
      </c>
      <c r="W2657">
        <v>508</v>
      </c>
      <c r="X2657">
        <v>5.4839999999999902</v>
      </c>
      <c r="Y2657" t="s">
        <v>178</v>
      </c>
    </row>
    <row r="2658" spans="22:25" x14ac:dyDescent="0.25">
      <c r="V2658">
        <v>508.01</v>
      </c>
      <c r="W2658">
        <v>509</v>
      </c>
      <c r="X2658">
        <v>5.4879999999999898</v>
      </c>
      <c r="Y2658" t="s">
        <v>178</v>
      </c>
    </row>
    <row r="2659" spans="22:25" x14ac:dyDescent="0.25">
      <c r="V2659">
        <v>509.01</v>
      </c>
      <c r="W2659">
        <v>510</v>
      </c>
      <c r="X2659">
        <v>5.4919999999999902</v>
      </c>
      <c r="Y2659" t="s">
        <v>178</v>
      </c>
    </row>
    <row r="2660" spans="22:25" x14ac:dyDescent="0.25">
      <c r="V2660">
        <v>510.01</v>
      </c>
      <c r="W2660">
        <v>511</v>
      </c>
      <c r="X2660">
        <v>5.4959999999999898</v>
      </c>
      <c r="Y2660" t="s">
        <v>178</v>
      </c>
    </row>
    <row r="2661" spans="22:25" x14ac:dyDescent="0.25">
      <c r="V2661">
        <v>511.01</v>
      </c>
      <c r="W2661">
        <v>512</v>
      </c>
      <c r="X2661">
        <v>5.5</v>
      </c>
      <c r="Y2661" t="s">
        <v>178</v>
      </c>
    </row>
    <row r="2662" spans="22:25" x14ac:dyDescent="0.25">
      <c r="V2662">
        <v>512.01</v>
      </c>
      <c r="W2662">
        <v>513</v>
      </c>
      <c r="X2662">
        <v>5.5025000000000004</v>
      </c>
      <c r="Y2662" t="s">
        <v>178</v>
      </c>
    </row>
    <row r="2663" spans="22:25" x14ac:dyDescent="0.25">
      <c r="V2663">
        <v>513.01</v>
      </c>
      <c r="W2663">
        <v>514</v>
      </c>
      <c r="X2663">
        <v>5.5049999999999999</v>
      </c>
      <c r="Y2663" t="s">
        <v>178</v>
      </c>
    </row>
    <row r="2664" spans="22:25" x14ac:dyDescent="0.25">
      <c r="V2664">
        <v>514.01</v>
      </c>
      <c r="W2664">
        <v>515</v>
      </c>
      <c r="X2664">
        <v>5.5075000000000003</v>
      </c>
      <c r="Y2664" t="s">
        <v>178</v>
      </c>
    </row>
    <row r="2665" spans="22:25" x14ac:dyDescent="0.25">
      <c r="V2665">
        <v>515.01</v>
      </c>
      <c r="W2665">
        <v>516</v>
      </c>
      <c r="X2665">
        <v>5.51</v>
      </c>
      <c r="Y2665" t="s">
        <v>178</v>
      </c>
    </row>
    <row r="2666" spans="22:25" x14ac:dyDescent="0.25">
      <c r="V2666">
        <v>516.01</v>
      </c>
      <c r="W2666">
        <v>517</v>
      </c>
      <c r="X2666">
        <v>5.5125000000000002</v>
      </c>
      <c r="Y2666" t="s">
        <v>178</v>
      </c>
    </row>
    <row r="2667" spans="22:25" x14ac:dyDescent="0.25">
      <c r="V2667">
        <v>517.01</v>
      </c>
      <c r="W2667">
        <v>518</v>
      </c>
      <c r="X2667">
        <v>5.5149999999999997</v>
      </c>
      <c r="Y2667" t="s">
        <v>178</v>
      </c>
    </row>
    <row r="2668" spans="22:25" x14ac:dyDescent="0.25">
      <c r="V2668">
        <v>518.01</v>
      </c>
      <c r="W2668">
        <v>519</v>
      </c>
      <c r="X2668">
        <v>5.52</v>
      </c>
      <c r="Y2668" t="s">
        <v>178</v>
      </c>
    </row>
    <row r="2669" spans="22:25" x14ac:dyDescent="0.25">
      <c r="V2669">
        <v>519.01</v>
      </c>
      <c r="W2669">
        <v>520</v>
      </c>
      <c r="X2669">
        <v>5.5225</v>
      </c>
      <c r="Y2669" t="s">
        <v>178</v>
      </c>
    </row>
    <row r="2670" spans="22:25" x14ac:dyDescent="0.25">
      <c r="V2670">
        <v>520.01</v>
      </c>
      <c r="W2670">
        <v>521</v>
      </c>
      <c r="X2670">
        <v>5.5250000000000004</v>
      </c>
      <c r="Y2670" t="s">
        <v>178</v>
      </c>
    </row>
    <row r="2671" spans="22:25" x14ac:dyDescent="0.25">
      <c r="V2671">
        <v>521.01</v>
      </c>
      <c r="W2671">
        <v>522</v>
      </c>
      <c r="X2671">
        <v>5.5274999999999999</v>
      </c>
      <c r="Y2671" t="s">
        <v>178</v>
      </c>
    </row>
    <row r="2672" spans="22:25" x14ac:dyDescent="0.25">
      <c r="V2672">
        <v>522.01</v>
      </c>
      <c r="W2672">
        <v>523</v>
      </c>
      <c r="X2672">
        <v>5.53</v>
      </c>
      <c r="Y2672" t="s">
        <v>178</v>
      </c>
    </row>
    <row r="2673" spans="22:25" x14ac:dyDescent="0.25">
      <c r="V2673">
        <v>523.01</v>
      </c>
      <c r="W2673">
        <v>524</v>
      </c>
      <c r="X2673">
        <v>5.5325000000000104</v>
      </c>
      <c r="Y2673" t="s">
        <v>178</v>
      </c>
    </row>
    <row r="2674" spans="22:25" x14ac:dyDescent="0.25">
      <c r="V2674">
        <v>524.01</v>
      </c>
      <c r="W2674">
        <v>525</v>
      </c>
      <c r="X2674">
        <v>5.5350000000000099</v>
      </c>
      <c r="Y2674" t="s">
        <v>178</v>
      </c>
    </row>
    <row r="2675" spans="22:25" x14ac:dyDescent="0.25">
      <c r="V2675">
        <v>525.01</v>
      </c>
      <c r="W2675">
        <v>526</v>
      </c>
      <c r="X2675">
        <v>5.5375000000000103</v>
      </c>
      <c r="Y2675" t="s">
        <v>178</v>
      </c>
    </row>
    <row r="2676" spans="22:25" x14ac:dyDescent="0.25">
      <c r="V2676">
        <v>526.01</v>
      </c>
      <c r="W2676">
        <v>527</v>
      </c>
      <c r="X2676">
        <v>5.5400000000000098</v>
      </c>
      <c r="Y2676" t="s">
        <v>178</v>
      </c>
    </row>
    <row r="2677" spans="22:25" x14ac:dyDescent="0.25">
      <c r="V2677">
        <v>527.01</v>
      </c>
      <c r="W2677">
        <v>528</v>
      </c>
      <c r="X2677">
        <v>5.5425000000000102</v>
      </c>
      <c r="Y2677" t="s">
        <v>178</v>
      </c>
    </row>
    <row r="2678" spans="22:25" x14ac:dyDescent="0.25">
      <c r="V2678">
        <v>528.01</v>
      </c>
      <c r="W2678">
        <v>529</v>
      </c>
      <c r="X2678">
        <v>5.5450000000000097</v>
      </c>
      <c r="Y2678" t="s">
        <v>178</v>
      </c>
    </row>
    <row r="2679" spans="22:25" x14ac:dyDescent="0.25">
      <c r="V2679">
        <v>529.01</v>
      </c>
      <c r="W2679">
        <v>530</v>
      </c>
      <c r="X2679">
        <v>5.55</v>
      </c>
      <c r="Y2679" t="s">
        <v>178</v>
      </c>
    </row>
    <row r="2680" spans="22:25" x14ac:dyDescent="0.25">
      <c r="V2680">
        <v>530.01</v>
      </c>
      <c r="W2680">
        <v>531</v>
      </c>
      <c r="X2680">
        <v>5.5514999999999999</v>
      </c>
      <c r="Y2680" t="s">
        <v>178</v>
      </c>
    </row>
    <row r="2681" spans="22:25" x14ac:dyDescent="0.25">
      <c r="V2681">
        <v>531.01</v>
      </c>
      <c r="W2681">
        <v>532</v>
      </c>
      <c r="X2681">
        <v>5.5529999999999999</v>
      </c>
      <c r="Y2681" t="s">
        <v>178</v>
      </c>
    </row>
    <row r="2682" spans="22:25" x14ac:dyDescent="0.25">
      <c r="V2682">
        <v>532.01</v>
      </c>
      <c r="W2682">
        <v>533</v>
      </c>
      <c r="X2682">
        <v>5.5545</v>
      </c>
      <c r="Y2682" t="s">
        <v>178</v>
      </c>
    </row>
    <row r="2683" spans="22:25" x14ac:dyDescent="0.25">
      <c r="V2683">
        <v>533.01</v>
      </c>
      <c r="W2683">
        <v>534</v>
      </c>
      <c r="X2683">
        <v>5.556</v>
      </c>
      <c r="Y2683" t="s">
        <v>178</v>
      </c>
    </row>
    <row r="2684" spans="22:25" x14ac:dyDescent="0.25">
      <c r="V2684">
        <v>534.01</v>
      </c>
      <c r="W2684">
        <v>535</v>
      </c>
      <c r="X2684">
        <v>5.5575000000000001</v>
      </c>
      <c r="Y2684" t="s">
        <v>178</v>
      </c>
    </row>
    <row r="2685" spans="22:25" x14ac:dyDescent="0.25">
      <c r="V2685">
        <v>535.01</v>
      </c>
      <c r="W2685">
        <v>536</v>
      </c>
      <c r="X2685">
        <v>5.5590000000000002</v>
      </c>
      <c r="Y2685" t="s">
        <v>178</v>
      </c>
    </row>
    <row r="2686" spans="22:25" x14ac:dyDescent="0.25">
      <c r="V2686">
        <v>536.01</v>
      </c>
      <c r="W2686">
        <v>537</v>
      </c>
      <c r="X2686">
        <v>5.5605000000000002</v>
      </c>
      <c r="Y2686" t="s">
        <v>178</v>
      </c>
    </row>
    <row r="2687" spans="22:25" x14ac:dyDescent="0.25">
      <c r="V2687">
        <v>537.01</v>
      </c>
      <c r="W2687">
        <v>538</v>
      </c>
      <c r="X2687">
        <v>5.5620000000000003</v>
      </c>
      <c r="Y2687" t="s">
        <v>178</v>
      </c>
    </row>
    <row r="2688" spans="22:25" x14ac:dyDescent="0.25">
      <c r="V2688">
        <v>538.01</v>
      </c>
      <c r="W2688">
        <v>539</v>
      </c>
      <c r="X2688">
        <v>5.5635000000000003</v>
      </c>
      <c r="Y2688" t="s">
        <v>178</v>
      </c>
    </row>
    <row r="2689" spans="22:25" x14ac:dyDescent="0.25">
      <c r="V2689">
        <v>539.01</v>
      </c>
      <c r="W2689">
        <v>540</v>
      </c>
      <c r="X2689">
        <v>5.5664999999999996</v>
      </c>
      <c r="Y2689" t="s">
        <v>178</v>
      </c>
    </row>
    <row r="2690" spans="22:25" x14ac:dyDescent="0.25">
      <c r="V2690">
        <v>540.01</v>
      </c>
      <c r="W2690">
        <v>541</v>
      </c>
      <c r="X2690">
        <v>5.5679999999999996</v>
      </c>
      <c r="Y2690" t="s">
        <v>178</v>
      </c>
    </row>
    <row r="2691" spans="22:25" x14ac:dyDescent="0.25">
      <c r="V2691">
        <v>541.01</v>
      </c>
      <c r="W2691">
        <v>542</v>
      </c>
      <c r="X2691">
        <v>5.5694999999999997</v>
      </c>
      <c r="Y2691" t="s">
        <v>178</v>
      </c>
    </row>
    <row r="2692" spans="22:25" x14ac:dyDescent="0.25">
      <c r="V2692">
        <v>542.01</v>
      </c>
      <c r="W2692">
        <v>543</v>
      </c>
      <c r="X2692">
        <v>5.5709999999999997</v>
      </c>
      <c r="Y2692" t="s">
        <v>178</v>
      </c>
    </row>
    <row r="2693" spans="22:25" x14ac:dyDescent="0.25">
      <c r="V2693">
        <v>543.01</v>
      </c>
      <c r="W2693">
        <v>544</v>
      </c>
      <c r="X2693">
        <v>5.5724999999999998</v>
      </c>
      <c r="Y2693" t="s">
        <v>178</v>
      </c>
    </row>
    <row r="2694" spans="22:25" x14ac:dyDescent="0.25">
      <c r="V2694">
        <v>544.01</v>
      </c>
      <c r="W2694">
        <v>545</v>
      </c>
      <c r="X2694">
        <v>5.5739999999999998</v>
      </c>
      <c r="Y2694" t="s">
        <v>178</v>
      </c>
    </row>
    <row r="2695" spans="22:25" x14ac:dyDescent="0.25">
      <c r="V2695">
        <v>545.01</v>
      </c>
      <c r="W2695">
        <v>546</v>
      </c>
      <c r="X2695">
        <v>5.5754999999999999</v>
      </c>
      <c r="Y2695" t="s">
        <v>178</v>
      </c>
    </row>
    <row r="2696" spans="22:25" x14ac:dyDescent="0.25">
      <c r="V2696">
        <v>546.01</v>
      </c>
      <c r="W2696">
        <v>547</v>
      </c>
      <c r="X2696">
        <v>5.577</v>
      </c>
      <c r="Y2696" t="s">
        <v>178</v>
      </c>
    </row>
    <row r="2697" spans="22:25" x14ac:dyDescent="0.25">
      <c r="V2697">
        <v>547.01</v>
      </c>
      <c r="W2697">
        <v>548</v>
      </c>
      <c r="X2697">
        <v>5.5785</v>
      </c>
      <c r="Y2697" t="s">
        <v>178</v>
      </c>
    </row>
    <row r="2698" spans="22:25" x14ac:dyDescent="0.25">
      <c r="V2698">
        <v>548.01</v>
      </c>
      <c r="W2698">
        <v>549</v>
      </c>
      <c r="X2698">
        <v>5.58</v>
      </c>
      <c r="Y2698" t="s">
        <v>178</v>
      </c>
    </row>
    <row r="2699" spans="22:25" x14ac:dyDescent="0.25">
      <c r="V2699">
        <v>549.01</v>
      </c>
      <c r="W2699">
        <v>0.1</v>
      </c>
      <c r="X2699">
        <v>1</v>
      </c>
      <c r="Y2699" t="s">
        <v>176</v>
      </c>
    </row>
    <row r="2700" spans="22:25" x14ac:dyDescent="0.25">
      <c r="V2700">
        <v>0</v>
      </c>
      <c r="W2700">
        <v>0.2</v>
      </c>
      <c r="X2700">
        <v>1</v>
      </c>
      <c r="Y2700" t="s">
        <v>176</v>
      </c>
    </row>
    <row r="2701" spans="22:25" x14ac:dyDescent="0.25">
      <c r="V2701">
        <v>0.21</v>
      </c>
      <c r="W2701">
        <v>0.3</v>
      </c>
      <c r="X2701">
        <v>1</v>
      </c>
      <c r="Y2701" t="s">
        <v>176</v>
      </c>
    </row>
    <row r="2702" spans="22:25" x14ac:dyDescent="0.25">
      <c r="V2702">
        <v>0.31</v>
      </c>
      <c r="W2702">
        <v>0.4</v>
      </c>
      <c r="X2702">
        <v>1.01</v>
      </c>
      <c r="Y2702" t="s">
        <v>176</v>
      </c>
    </row>
    <row r="2703" spans="22:25" x14ac:dyDescent="0.25">
      <c r="V2703">
        <v>0.41</v>
      </c>
      <c r="W2703">
        <v>0.5</v>
      </c>
      <c r="X2703">
        <v>1.02</v>
      </c>
      <c r="Y2703" t="s">
        <v>176</v>
      </c>
    </row>
    <row r="2704" spans="22:25" x14ac:dyDescent="0.25">
      <c r="V2704">
        <v>0.51</v>
      </c>
      <c r="W2704">
        <v>0.6</v>
      </c>
      <c r="X2704">
        <v>1.03</v>
      </c>
      <c r="Y2704" t="s">
        <v>176</v>
      </c>
    </row>
    <row r="2705" spans="22:25" x14ac:dyDescent="0.25">
      <c r="V2705">
        <v>0.61</v>
      </c>
      <c r="W2705">
        <v>0.7</v>
      </c>
      <c r="X2705">
        <v>1.04</v>
      </c>
      <c r="Y2705" t="s">
        <v>176</v>
      </c>
    </row>
    <row r="2706" spans="22:25" x14ac:dyDescent="0.25">
      <c r="V2706">
        <v>0.71</v>
      </c>
      <c r="W2706">
        <v>0.8</v>
      </c>
      <c r="X2706">
        <v>1.05</v>
      </c>
      <c r="Y2706" t="s">
        <v>176</v>
      </c>
    </row>
    <row r="2707" spans="22:25" x14ac:dyDescent="0.25">
      <c r="V2707">
        <v>0.81</v>
      </c>
      <c r="W2707">
        <v>0.9</v>
      </c>
      <c r="X2707">
        <v>1.06</v>
      </c>
      <c r="Y2707" t="s">
        <v>176</v>
      </c>
    </row>
    <row r="2708" spans="22:25" x14ac:dyDescent="0.25">
      <c r="V2708">
        <v>0.91</v>
      </c>
      <c r="W2708">
        <v>1</v>
      </c>
      <c r="X2708">
        <v>1.07</v>
      </c>
      <c r="Y2708" t="s">
        <v>176</v>
      </c>
    </row>
    <row r="2709" spans="22:25" x14ac:dyDescent="0.25">
      <c r="V2709">
        <v>1.01</v>
      </c>
      <c r="W2709">
        <v>1.1000000000000001</v>
      </c>
      <c r="X2709">
        <v>1.1000000000000001</v>
      </c>
      <c r="Y2709" t="s">
        <v>176</v>
      </c>
    </row>
    <row r="2710" spans="22:25" x14ac:dyDescent="0.25">
      <c r="V2710">
        <v>1.1100000000000001</v>
      </c>
      <c r="W2710">
        <v>1.2</v>
      </c>
      <c r="X2710">
        <v>1.1299999999999999</v>
      </c>
      <c r="Y2710" t="s">
        <v>176</v>
      </c>
    </row>
    <row r="2711" spans="22:25" x14ac:dyDescent="0.25">
      <c r="V2711">
        <v>1.21</v>
      </c>
      <c r="W2711">
        <v>1.3</v>
      </c>
      <c r="X2711">
        <v>1.1599999999999999</v>
      </c>
      <c r="Y2711" t="s">
        <v>176</v>
      </c>
    </row>
    <row r="2712" spans="22:25" x14ac:dyDescent="0.25">
      <c r="V2712">
        <v>1.31</v>
      </c>
      <c r="W2712">
        <v>1.4</v>
      </c>
      <c r="X2712">
        <v>1.2</v>
      </c>
      <c r="Y2712" t="s">
        <v>176</v>
      </c>
    </row>
    <row r="2713" spans="22:25" x14ac:dyDescent="0.25">
      <c r="V2713">
        <v>1.41</v>
      </c>
      <c r="W2713">
        <v>1.5</v>
      </c>
      <c r="X2713">
        <v>1.24</v>
      </c>
      <c r="Y2713" t="s">
        <v>176</v>
      </c>
    </row>
    <row r="2714" spans="22:25" x14ac:dyDescent="0.25">
      <c r="V2714">
        <v>1.51</v>
      </c>
      <c r="W2714">
        <v>1.6</v>
      </c>
      <c r="X2714">
        <v>1.27</v>
      </c>
      <c r="Y2714" t="s">
        <v>176</v>
      </c>
    </row>
    <row r="2715" spans="22:25" x14ac:dyDescent="0.25">
      <c r="V2715">
        <v>1.61</v>
      </c>
      <c r="W2715">
        <v>1.7</v>
      </c>
      <c r="X2715">
        <v>1.3</v>
      </c>
      <c r="Y2715" t="s">
        <v>176</v>
      </c>
    </row>
    <row r="2716" spans="22:25" x14ac:dyDescent="0.25">
      <c r="V2716">
        <v>1.71</v>
      </c>
      <c r="W2716">
        <v>1.8</v>
      </c>
      <c r="X2716">
        <v>1.33</v>
      </c>
      <c r="Y2716" t="s">
        <v>176</v>
      </c>
    </row>
    <row r="2717" spans="22:25" x14ac:dyDescent="0.25">
      <c r="V2717">
        <v>1.81</v>
      </c>
      <c r="W2717">
        <v>1.9</v>
      </c>
      <c r="X2717">
        <v>1.36</v>
      </c>
      <c r="Y2717" t="s">
        <v>176</v>
      </c>
    </row>
    <row r="2718" spans="22:25" x14ac:dyDescent="0.25">
      <c r="V2718">
        <v>1.91</v>
      </c>
      <c r="W2718">
        <v>2</v>
      </c>
      <c r="X2718">
        <v>1.4</v>
      </c>
      <c r="Y2718" t="s">
        <v>176</v>
      </c>
    </row>
    <row r="2719" spans="22:25" x14ac:dyDescent="0.25">
      <c r="V2719">
        <v>2.0099999999999998</v>
      </c>
      <c r="W2719">
        <v>2.1</v>
      </c>
      <c r="X2719">
        <v>1.42</v>
      </c>
      <c r="Y2719" t="s">
        <v>176</v>
      </c>
    </row>
    <row r="2720" spans="22:25" x14ac:dyDescent="0.25">
      <c r="V2720">
        <v>2.11</v>
      </c>
      <c r="W2720">
        <v>2.2000000000000002</v>
      </c>
      <c r="X2720">
        <v>1.44</v>
      </c>
      <c r="Y2720" t="s">
        <v>176</v>
      </c>
    </row>
    <row r="2721" spans="22:25" x14ac:dyDescent="0.25">
      <c r="V2721">
        <v>2.21</v>
      </c>
      <c r="W2721">
        <v>2.2999999999999998</v>
      </c>
      <c r="X2721">
        <v>1.46</v>
      </c>
      <c r="Y2721" t="s">
        <v>176</v>
      </c>
    </row>
    <row r="2722" spans="22:25" x14ac:dyDescent="0.25">
      <c r="V2722">
        <v>2.31</v>
      </c>
      <c r="W2722">
        <v>2.4</v>
      </c>
      <c r="X2722">
        <v>1.48</v>
      </c>
      <c r="Y2722" t="s">
        <v>176</v>
      </c>
    </row>
    <row r="2723" spans="22:25" x14ac:dyDescent="0.25">
      <c r="V2723">
        <v>2.41</v>
      </c>
      <c r="W2723">
        <v>2.5</v>
      </c>
      <c r="X2723">
        <v>1.5</v>
      </c>
      <c r="Y2723" t="s">
        <v>176</v>
      </c>
    </row>
    <row r="2724" spans="22:25" x14ac:dyDescent="0.25">
      <c r="V2724">
        <v>2.5099999999999998</v>
      </c>
      <c r="W2724">
        <v>2.6</v>
      </c>
      <c r="X2724">
        <v>1.52</v>
      </c>
      <c r="Y2724" t="s">
        <v>176</v>
      </c>
    </row>
    <row r="2725" spans="22:25" x14ac:dyDescent="0.25">
      <c r="V2725">
        <v>2.61</v>
      </c>
      <c r="W2725">
        <v>2.7</v>
      </c>
      <c r="X2725">
        <v>1.54</v>
      </c>
      <c r="Y2725" t="s">
        <v>176</v>
      </c>
    </row>
    <row r="2726" spans="22:25" x14ac:dyDescent="0.25">
      <c r="V2726">
        <v>2.71</v>
      </c>
      <c r="W2726">
        <v>2.8</v>
      </c>
      <c r="X2726">
        <v>1.56</v>
      </c>
      <c r="Y2726" t="s">
        <v>176</v>
      </c>
    </row>
    <row r="2727" spans="22:25" x14ac:dyDescent="0.25">
      <c r="V2727">
        <v>2.81</v>
      </c>
      <c r="W2727">
        <v>2.9</v>
      </c>
      <c r="X2727">
        <v>1.58</v>
      </c>
      <c r="Y2727" t="s">
        <v>176</v>
      </c>
    </row>
    <row r="2728" spans="22:25" x14ac:dyDescent="0.25">
      <c r="V2728">
        <v>2.91</v>
      </c>
      <c r="W2728">
        <v>3</v>
      </c>
      <c r="X2728">
        <v>1.61</v>
      </c>
      <c r="Y2728" t="s">
        <v>176</v>
      </c>
    </row>
    <row r="2729" spans="22:25" x14ac:dyDescent="0.25">
      <c r="V2729">
        <v>3.01</v>
      </c>
      <c r="W2729">
        <v>3.5</v>
      </c>
      <c r="X2729">
        <v>1.66</v>
      </c>
      <c r="Y2729" t="s">
        <v>176</v>
      </c>
    </row>
    <row r="2730" spans="22:25" x14ac:dyDescent="0.25">
      <c r="V2730">
        <v>3.51</v>
      </c>
      <c r="W2730">
        <v>4</v>
      </c>
      <c r="X2730">
        <v>1.72</v>
      </c>
      <c r="Y2730" t="s">
        <v>176</v>
      </c>
    </row>
    <row r="2731" spans="22:25" x14ac:dyDescent="0.25">
      <c r="V2731">
        <v>4.01</v>
      </c>
      <c r="W2731">
        <v>4.5</v>
      </c>
      <c r="X2731">
        <v>1.76</v>
      </c>
      <c r="Y2731" t="s">
        <v>176</v>
      </c>
    </row>
    <row r="2732" spans="22:25" x14ac:dyDescent="0.25">
      <c r="V2732">
        <v>4.51</v>
      </c>
      <c r="W2732">
        <v>5</v>
      </c>
      <c r="X2732">
        <v>1.8</v>
      </c>
      <c r="Y2732" t="s">
        <v>176</v>
      </c>
    </row>
    <row r="2733" spans="22:25" x14ac:dyDescent="0.25">
      <c r="V2733">
        <v>5.01</v>
      </c>
      <c r="W2733">
        <v>5.5</v>
      </c>
      <c r="X2733">
        <v>1.83</v>
      </c>
      <c r="Y2733" t="s">
        <v>176</v>
      </c>
    </row>
    <row r="2734" spans="22:25" x14ac:dyDescent="0.25">
      <c r="V2734">
        <v>5.51</v>
      </c>
      <c r="W2734">
        <v>6</v>
      </c>
      <c r="X2734">
        <v>1.8540000000000001</v>
      </c>
      <c r="Y2734" t="s">
        <v>176</v>
      </c>
    </row>
    <row r="2735" spans="22:25" x14ac:dyDescent="0.25">
      <c r="V2735">
        <v>6.01</v>
      </c>
      <c r="W2735">
        <v>6.5</v>
      </c>
      <c r="X2735">
        <v>1.8759999999999999</v>
      </c>
      <c r="Y2735" t="s">
        <v>176</v>
      </c>
    </row>
    <row r="2736" spans="22:25" x14ac:dyDescent="0.25">
      <c r="V2736">
        <v>6.51</v>
      </c>
      <c r="W2736">
        <v>7</v>
      </c>
      <c r="X2736">
        <v>1.8959999999999999</v>
      </c>
      <c r="Y2736" t="s">
        <v>176</v>
      </c>
    </row>
    <row r="2737" spans="22:25" x14ac:dyDescent="0.25">
      <c r="V2737">
        <v>7.01</v>
      </c>
      <c r="W2737">
        <v>7.5</v>
      </c>
      <c r="X2737">
        <v>1.915</v>
      </c>
      <c r="Y2737" t="s">
        <v>176</v>
      </c>
    </row>
    <row r="2738" spans="22:25" x14ac:dyDescent="0.25">
      <c r="V2738">
        <v>7.51</v>
      </c>
      <c r="W2738">
        <v>8</v>
      </c>
      <c r="X2738">
        <v>1.9279999999999999</v>
      </c>
      <c r="Y2738" t="s">
        <v>176</v>
      </c>
    </row>
    <row r="2739" spans="22:25" x14ac:dyDescent="0.25">
      <c r="V2739">
        <v>8.01</v>
      </c>
      <c r="W2739">
        <v>8.5</v>
      </c>
      <c r="X2739">
        <v>1.944</v>
      </c>
      <c r="Y2739" t="s">
        <v>176</v>
      </c>
    </row>
    <row r="2740" spans="22:25" x14ac:dyDescent="0.25">
      <c r="V2740">
        <v>8.51</v>
      </c>
      <c r="W2740">
        <v>9</v>
      </c>
      <c r="X2740">
        <v>1.954</v>
      </c>
      <c r="Y2740" t="s">
        <v>176</v>
      </c>
    </row>
    <row r="2741" spans="22:25" x14ac:dyDescent="0.25">
      <c r="V2741">
        <v>9.01</v>
      </c>
      <c r="W2741">
        <v>9.5</v>
      </c>
      <c r="X2741">
        <v>1.976</v>
      </c>
      <c r="Y2741" t="s">
        <v>176</v>
      </c>
    </row>
    <row r="2742" spans="22:25" x14ac:dyDescent="0.25">
      <c r="V2742">
        <v>9.51</v>
      </c>
      <c r="W2742">
        <v>10</v>
      </c>
      <c r="X2742">
        <v>1.986</v>
      </c>
      <c r="Y2742" t="s">
        <v>176</v>
      </c>
    </row>
    <row r="2743" spans="22:25" x14ac:dyDescent="0.25">
      <c r="V2743">
        <v>10.01</v>
      </c>
      <c r="W2743">
        <v>10.5</v>
      </c>
      <c r="X2743">
        <v>1.99</v>
      </c>
      <c r="Y2743" t="s">
        <v>176</v>
      </c>
    </row>
    <row r="2744" spans="22:25" x14ac:dyDescent="0.25">
      <c r="V2744">
        <v>10.51</v>
      </c>
      <c r="W2744">
        <v>11</v>
      </c>
      <c r="X2744">
        <v>2.0099999999999998</v>
      </c>
      <c r="Y2744" t="s">
        <v>176</v>
      </c>
    </row>
    <row r="2745" spans="22:25" x14ac:dyDescent="0.25">
      <c r="V2745">
        <v>11.01</v>
      </c>
      <c r="W2745">
        <v>11.5</v>
      </c>
      <c r="X2745">
        <v>2.0249999999999999</v>
      </c>
      <c r="Y2745" t="s">
        <v>176</v>
      </c>
    </row>
    <row r="2746" spans="22:25" x14ac:dyDescent="0.25">
      <c r="V2746">
        <v>11.51</v>
      </c>
      <c r="W2746">
        <v>12</v>
      </c>
      <c r="X2746">
        <v>2.0358000000000001</v>
      </c>
      <c r="Y2746" t="s">
        <v>176</v>
      </c>
    </row>
    <row r="2747" spans="22:25" x14ac:dyDescent="0.25">
      <c r="V2747">
        <v>12.01</v>
      </c>
      <c r="W2747">
        <v>12.5</v>
      </c>
      <c r="X2747">
        <v>2.0499999999999998</v>
      </c>
      <c r="Y2747" t="s">
        <v>176</v>
      </c>
    </row>
    <row r="2748" spans="22:25" x14ac:dyDescent="0.25">
      <c r="V2748">
        <v>12.51</v>
      </c>
      <c r="W2748">
        <v>13</v>
      </c>
      <c r="X2748">
        <v>2.0609999999999999</v>
      </c>
      <c r="Y2748" t="s">
        <v>176</v>
      </c>
    </row>
    <row r="2749" spans="22:25" x14ac:dyDescent="0.25">
      <c r="V2749">
        <v>13.01</v>
      </c>
      <c r="W2749">
        <v>13.5</v>
      </c>
      <c r="X2749">
        <v>2.069</v>
      </c>
      <c r="Y2749" t="s">
        <v>176</v>
      </c>
    </row>
    <row r="2750" spans="22:25" x14ac:dyDescent="0.25">
      <c r="V2750">
        <v>13.51</v>
      </c>
      <c r="W2750">
        <v>14</v>
      </c>
      <c r="X2750">
        <v>2.0760000000000001</v>
      </c>
      <c r="Y2750" t="s">
        <v>176</v>
      </c>
    </row>
    <row r="2751" spans="22:25" x14ac:dyDescent="0.25">
      <c r="V2751">
        <v>14.01</v>
      </c>
      <c r="W2751">
        <v>14.5</v>
      </c>
      <c r="X2751">
        <v>2.0870000000000002</v>
      </c>
      <c r="Y2751" t="s">
        <v>176</v>
      </c>
    </row>
    <row r="2752" spans="22:25" x14ac:dyDescent="0.25">
      <c r="V2752">
        <v>14.51</v>
      </c>
      <c r="W2752">
        <v>15</v>
      </c>
      <c r="X2752">
        <v>2.097</v>
      </c>
      <c r="Y2752" t="s">
        <v>176</v>
      </c>
    </row>
    <row r="2753" spans="22:25" x14ac:dyDescent="0.25">
      <c r="V2753">
        <v>15.01</v>
      </c>
      <c r="W2753">
        <v>15.5</v>
      </c>
      <c r="X2753">
        <v>2.1150000000000002</v>
      </c>
      <c r="Y2753" t="s">
        <v>176</v>
      </c>
    </row>
    <row r="2754" spans="22:25" x14ac:dyDescent="0.25">
      <c r="V2754">
        <v>15.51</v>
      </c>
      <c r="W2754">
        <v>16</v>
      </c>
      <c r="X2754">
        <v>2.13</v>
      </c>
      <c r="Y2754" t="s">
        <v>176</v>
      </c>
    </row>
    <row r="2755" spans="22:25" x14ac:dyDescent="0.25">
      <c r="V2755">
        <v>16.010000000000002</v>
      </c>
      <c r="W2755">
        <v>16.5</v>
      </c>
      <c r="X2755">
        <v>2.1379999999999999</v>
      </c>
      <c r="Y2755" t="s">
        <v>176</v>
      </c>
    </row>
    <row r="2756" spans="22:25" x14ac:dyDescent="0.25">
      <c r="V2756">
        <v>16.510000000000002</v>
      </c>
      <c r="W2756">
        <v>17</v>
      </c>
      <c r="X2756">
        <v>2.1469999999999998</v>
      </c>
      <c r="Y2756" t="s">
        <v>176</v>
      </c>
    </row>
    <row r="2757" spans="22:25" x14ac:dyDescent="0.25">
      <c r="V2757">
        <v>17.010000000000002</v>
      </c>
      <c r="W2757">
        <v>17.5</v>
      </c>
      <c r="X2757">
        <v>2.1560000000000001</v>
      </c>
      <c r="Y2757" t="s">
        <v>176</v>
      </c>
    </row>
    <row r="2758" spans="22:25" x14ac:dyDescent="0.25">
      <c r="V2758">
        <v>17.510000000000002</v>
      </c>
      <c r="W2758">
        <v>18</v>
      </c>
      <c r="X2758">
        <v>2.1659999999999999</v>
      </c>
      <c r="Y2758" t="s">
        <v>176</v>
      </c>
    </row>
    <row r="2759" spans="22:25" x14ac:dyDescent="0.25">
      <c r="V2759">
        <v>18.010000000000002</v>
      </c>
      <c r="W2759">
        <v>18.5</v>
      </c>
      <c r="X2759">
        <v>2.1880000000000002</v>
      </c>
      <c r="Y2759" t="s">
        <v>176</v>
      </c>
    </row>
    <row r="2760" spans="22:25" x14ac:dyDescent="0.25">
      <c r="V2760">
        <v>18.510000000000002</v>
      </c>
      <c r="W2760">
        <v>19</v>
      </c>
      <c r="X2760">
        <v>2.2069999999999999</v>
      </c>
      <c r="Y2760" t="s">
        <v>176</v>
      </c>
    </row>
    <row r="2761" spans="22:25" x14ac:dyDescent="0.25">
      <c r="V2761">
        <v>19.010000000000002</v>
      </c>
      <c r="W2761">
        <v>19.5</v>
      </c>
      <c r="X2761">
        <v>2.2149999999999999</v>
      </c>
      <c r="Y2761" t="s">
        <v>176</v>
      </c>
    </row>
    <row r="2762" spans="22:25" x14ac:dyDescent="0.25">
      <c r="V2762">
        <v>19.510000000000002</v>
      </c>
      <c r="W2762">
        <v>20</v>
      </c>
      <c r="X2762">
        <v>2.2229999999999999</v>
      </c>
      <c r="Y2762" t="s">
        <v>176</v>
      </c>
    </row>
    <row r="2763" spans="22:25" x14ac:dyDescent="0.25">
      <c r="V2763">
        <v>20.010000000000002</v>
      </c>
      <c r="W2763">
        <v>20.5</v>
      </c>
      <c r="X2763">
        <v>2.2589999999999999</v>
      </c>
      <c r="Y2763" t="s">
        <v>176</v>
      </c>
    </row>
    <row r="2764" spans="22:25" x14ac:dyDescent="0.25">
      <c r="V2764">
        <v>20.51</v>
      </c>
      <c r="W2764">
        <v>21</v>
      </c>
      <c r="X2764">
        <v>2.2730000000000001</v>
      </c>
      <c r="Y2764" t="s">
        <v>176</v>
      </c>
    </row>
    <row r="2765" spans="22:25" x14ac:dyDescent="0.25">
      <c r="V2765">
        <v>21.01</v>
      </c>
      <c r="W2765">
        <v>21.5</v>
      </c>
      <c r="X2765">
        <v>2.286</v>
      </c>
      <c r="Y2765" t="s">
        <v>176</v>
      </c>
    </row>
    <row r="2766" spans="22:25" x14ac:dyDescent="0.25">
      <c r="V2766">
        <v>21.51</v>
      </c>
      <c r="W2766">
        <v>22</v>
      </c>
      <c r="X2766">
        <v>2.2919999999999998</v>
      </c>
      <c r="Y2766" t="s">
        <v>176</v>
      </c>
    </row>
    <row r="2767" spans="22:25" x14ac:dyDescent="0.25">
      <c r="V2767">
        <v>22.01</v>
      </c>
      <c r="W2767">
        <v>22.5</v>
      </c>
      <c r="X2767">
        <v>2.3039999999999998</v>
      </c>
      <c r="Y2767" t="s">
        <v>176</v>
      </c>
    </row>
    <row r="2768" spans="22:25" x14ac:dyDescent="0.25">
      <c r="V2768">
        <v>22.51</v>
      </c>
      <c r="W2768">
        <v>23</v>
      </c>
      <c r="X2768">
        <v>2.31</v>
      </c>
      <c r="Y2768" t="s">
        <v>176</v>
      </c>
    </row>
    <row r="2769" spans="22:25" x14ac:dyDescent="0.25">
      <c r="V2769">
        <v>23.01</v>
      </c>
      <c r="W2769">
        <v>23.5</v>
      </c>
      <c r="X2769">
        <v>2.3220000000000001</v>
      </c>
      <c r="Y2769" t="s">
        <v>176</v>
      </c>
    </row>
    <row r="2770" spans="22:25" x14ac:dyDescent="0.25">
      <c r="V2770">
        <v>23.51</v>
      </c>
      <c r="W2770">
        <v>24</v>
      </c>
      <c r="X2770">
        <v>2.3340000000000001</v>
      </c>
      <c r="Y2770" t="s">
        <v>176</v>
      </c>
    </row>
    <row r="2771" spans="22:25" x14ac:dyDescent="0.25">
      <c r="V2771">
        <v>24.01</v>
      </c>
      <c r="W2771">
        <v>24.5</v>
      </c>
      <c r="X2771">
        <v>2.34</v>
      </c>
      <c r="Y2771" t="s">
        <v>176</v>
      </c>
    </row>
    <row r="2772" spans="22:25" x14ac:dyDescent="0.25">
      <c r="V2772">
        <v>24.51</v>
      </c>
      <c r="W2772">
        <v>25</v>
      </c>
      <c r="X2772">
        <v>2.3519999999999999</v>
      </c>
      <c r="Y2772" t="s">
        <v>176</v>
      </c>
    </row>
    <row r="2773" spans="22:25" x14ac:dyDescent="0.25">
      <c r="V2773">
        <v>25.01</v>
      </c>
      <c r="W2773">
        <v>25.5</v>
      </c>
      <c r="X2773">
        <v>2.3639999999999999</v>
      </c>
      <c r="Y2773" t="s">
        <v>176</v>
      </c>
    </row>
    <row r="2774" spans="22:25" x14ac:dyDescent="0.25">
      <c r="V2774">
        <v>25.51</v>
      </c>
      <c r="W2774">
        <v>26</v>
      </c>
      <c r="X2774">
        <v>2.37</v>
      </c>
      <c r="Y2774" t="s">
        <v>176</v>
      </c>
    </row>
    <row r="2775" spans="22:25" x14ac:dyDescent="0.25">
      <c r="V2775">
        <v>26.01</v>
      </c>
      <c r="W2775">
        <v>26.5</v>
      </c>
      <c r="X2775">
        <v>2.3820000000000001</v>
      </c>
      <c r="Y2775" t="s">
        <v>176</v>
      </c>
    </row>
    <row r="2776" spans="22:25" x14ac:dyDescent="0.25">
      <c r="V2776">
        <v>26.51</v>
      </c>
      <c r="W2776">
        <v>27</v>
      </c>
      <c r="X2776">
        <v>2.3940000000000001</v>
      </c>
      <c r="Y2776" t="s">
        <v>176</v>
      </c>
    </row>
    <row r="2777" spans="22:25" x14ac:dyDescent="0.25">
      <c r="V2777">
        <v>27.01</v>
      </c>
      <c r="W2777">
        <v>27.5</v>
      </c>
      <c r="X2777">
        <v>2.4</v>
      </c>
      <c r="Y2777" t="s">
        <v>176</v>
      </c>
    </row>
    <row r="2778" spans="22:25" x14ac:dyDescent="0.25">
      <c r="V2778">
        <v>27.51</v>
      </c>
      <c r="W2778">
        <v>28</v>
      </c>
      <c r="X2778">
        <v>2.4060000000000001</v>
      </c>
      <c r="Y2778" t="s">
        <v>176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C611-0901-4FC5-A065-CE4927874F11}">
  <dimension ref="A1:K35"/>
  <sheetViews>
    <sheetView zoomScale="140" zoomScaleNormal="140" workbookViewId="0">
      <selection activeCell="J29" sqref="J29:J34"/>
    </sheetView>
  </sheetViews>
  <sheetFormatPr defaultColWidth="8.7109375" defaultRowHeight="15" x14ac:dyDescent="0.25"/>
  <sheetData>
    <row r="1" spans="1:11" x14ac:dyDescent="0.25">
      <c r="A1" s="98"/>
      <c r="B1" s="116">
        <v>1</v>
      </c>
      <c r="C1" s="116">
        <v>2</v>
      </c>
      <c r="D1" s="116">
        <v>3</v>
      </c>
      <c r="E1" s="116">
        <v>4</v>
      </c>
      <c r="F1" s="116">
        <v>5</v>
      </c>
      <c r="G1" s="116">
        <v>6</v>
      </c>
      <c r="H1" s="116">
        <v>7</v>
      </c>
      <c r="I1" s="116">
        <v>8</v>
      </c>
      <c r="J1" s="116">
        <v>9</v>
      </c>
      <c r="K1" s="116">
        <v>10</v>
      </c>
    </row>
    <row r="2" spans="1:11" x14ac:dyDescent="0.25">
      <c r="A2" s="116">
        <v>1</v>
      </c>
      <c r="B2" s="7">
        <f ca="1">RANDBETWEEN(1,6)</f>
        <v>4</v>
      </c>
      <c r="C2" s="7">
        <f t="shared" ref="C2:K11" ca="1" si="0">RANDBETWEEN(1,6)</f>
        <v>4</v>
      </c>
      <c r="D2" s="7">
        <f t="shared" ca="1" si="0"/>
        <v>2</v>
      </c>
      <c r="E2" s="7">
        <f t="shared" ca="1" si="0"/>
        <v>1</v>
      </c>
      <c r="F2" s="7">
        <f t="shared" ca="1" si="0"/>
        <v>1</v>
      </c>
      <c r="G2" s="7">
        <f t="shared" ca="1" si="0"/>
        <v>5</v>
      </c>
      <c r="H2" s="7">
        <f t="shared" ca="1" si="0"/>
        <v>5</v>
      </c>
      <c r="I2" s="7">
        <f t="shared" ca="1" si="0"/>
        <v>5</v>
      </c>
      <c r="J2" s="7">
        <f t="shared" ca="1" si="0"/>
        <v>6</v>
      </c>
      <c r="K2" s="7">
        <f t="shared" ca="1" si="0"/>
        <v>6</v>
      </c>
    </row>
    <row r="3" spans="1:11" x14ac:dyDescent="0.25">
      <c r="A3" s="116">
        <v>2</v>
      </c>
      <c r="B3" s="7">
        <f t="shared" ref="B3:B11" ca="1" si="1">RANDBETWEEN(1,6)</f>
        <v>6</v>
      </c>
      <c r="C3" s="7">
        <f t="shared" ca="1" si="0"/>
        <v>1</v>
      </c>
      <c r="D3" s="7">
        <f t="shared" ca="1" si="0"/>
        <v>2</v>
      </c>
      <c r="E3" s="7">
        <f t="shared" ca="1" si="0"/>
        <v>4</v>
      </c>
      <c r="F3" s="7">
        <f t="shared" ca="1" si="0"/>
        <v>4</v>
      </c>
      <c r="G3" s="7">
        <f t="shared" ca="1" si="0"/>
        <v>5</v>
      </c>
      <c r="H3" s="7">
        <f t="shared" ca="1" si="0"/>
        <v>4</v>
      </c>
      <c r="I3" s="7">
        <f t="shared" ca="1" si="0"/>
        <v>6</v>
      </c>
      <c r="J3" s="7">
        <f t="shared" ca="1" si="0"/>
        <v>3</v>
      </c>
      <c r="K3" s="7">
        <f t="shared" ca="1" si="0"/>
        <v>3</v>
      </c>
    </row>
    <row r="4" spans="1:11" x14ac:dyDescent="0.25">
      <c r="A4" s="116">
        <v>3</v>
      </c>
      <c r="B4" s="7">
        <f t="shared" ca="1" si="1"/>
        <v>3</v>
      </c>
      <c r="C4" s="7">
        <f t="shared" ca="1" si="0"/>
        <v>2</v>
      </c>
      <c r="D4" s="7">
        <f t="shared" ca="1" si="0"/>
        <v>5</v>
      </c>
      <c r="E4" s="7">
        <f t="shared" ca="1" si="0"/>
        <v>2</v>
      </c>
      <c r="F4" s="7">
        <f t="shared" ca="1" si="0"/>
        <v>6</v>
      </c>
      <c r="G4" s="7">
        <f t="shared" ca="1" si="0"/>
        <v>4</v>
      </c>
      <c r="H4" s="7">
        <f t="shared" ca="1" si="0"/>
        <v>4</v>
      </c>
      <c r="I4" s="7">
        <f t="shared" ca="1" si="0"/>
        <v>3</v>
      </c>
      <c r="J4" s="7">
        <f t="shared" ca="1" si="0"/>
        <v>5</v>
      </c>
      <c r="K4" s="7">
        <f t="shared" ca="1" si="0"/>
        <v>4</v>
      </c>
    </row>
    <row r="5" spans="1:11" x14ac:dyDescent="0.25">
      <c r="A5" s="116">
        <v>4</v>
      </c>
      <c r="B5" s="7">
        <f t="shared" ca="1" si="1"/>
        <v>2</v>
      </c>
      <c r="C5" s="7">
        <f t="shared" ca="1" si="0"/>
        <v>1</v>
      </c>
      <c r="D5" s="7">
        <f t="shared" ca="1" si="0"/>
        <v>1</v>
      </c>
      <c r="E5" s="7">
        <f t="shared" ca="1" si="0"/>
        <v>5</v>
      </c>
      <c r="F5" s="7">
        <f t="shared" ca="1" si="0"/>
        <v>1</v>
      </c>
      <c r="G5" s="7">
        <f t="shared" ca="1" si="0"/>
        <v>1</v>
      </c>
      <c r="H5" s="7">
        <f t="shared" ca="1" si="0"/>
        <v>5</v>
      </c>
      <c r="I5" s="7">
        <f t="shared" ca="1" si="0"/>
        <v>6</v>
      </c>
      <c r="J5" s="7">
        <f t="shared" ca="1" si="0"/>
        <v>6</v>
      </c>
      <c r="K5" s="7">
        <f t="shared" ca="1" si="0"/>
        <v>3</v>
      </c>
    </row>
    <row r="6" spans="1:11" x14ac:dyDescent="0.25">
      <c r="A6" s="116">
        <v>5</v>
      </c>
      <c r="B6" s="7">
        <f t="shared" ca="1" si="1"/>
        <v>1</v>
      </c>
      <c r="C6" s="7">
        <f t="shared" ca="1" si="0"/>
        <v>4</v>
      </c>
      <c r="D6" s="7">
        <f t="shared" ca="1" si="0"/>
        <v>2</v>
      </c>
      <c r="E6" s="7">
        <f t="shared" ca="1" si="0"/>
        <v>4</v>
      </c>
      <c r="F6" s="7">
        <f t="shared" ca="1" si="0"/>
        <v>6</v>
      </c>
      <c r="G6" s="7">
        <f t="shared" ca="1" si="0"/>
        <v>4</v>
      </c>
      <c r="H6" s="7">
        <f t="shared" ca="1" si="0"/>
        <v>3</v>
      </c>
      <c r="I6" s="7">
        <f t="shared" ca="1" si="0"/>
        <v>3</v>
      </c>
      <c r="J6" s="7">
        <f t="shared" ca="1" si="0"/>
        <v>5</v>
      </c>
      <c r="K6" s="7">
        <f t="shared" ca="1" si="0"/>
        <v>6</v>
      </c>
    </row>
    <row r="7" spans="1:11" x14ac:dyDescent="0.25">
      <c r="A7" s="116">
        <v>6</v>
      </c>
      <c r="B7" s="7">
        <f t="shared" ca="1" si="1"/>
        <v>2</v>
      </c>
      <c r="C7" s="7">
        <f t="shared" ca="1" si="0"/>
        <v>4</v>
      </c>
      <c r="D7" s="7">
        <f t="shared" ca="1" si="0"/>
        <v>6</v>
      </c>
      <c r="E7" s="7">
        <f t="shared" ca="1" si="0"/>
        <v>1</v>
      </c>
      <c r="F7" s="7">
        <f t="shared" ca="1" si="0"/>
        <v>3</v>
      </c>
      <c r="G7" s="7">
        <f t="shared" ca="1" si="0"/>
        <v>2</v>
      </c>
      <c r="H7" s="7">
        <f t="shared" ca="1" si="0"/>
        <v>6</v>
      </c>
      <c r="I7" s="7">
        <f t="shared" ca="1" si="0"/>
        <v>1</v>
      </c>
      <c r="J7" s="7">
        <f t="shared" ca="1" si="0"/>
        <v>1</v>
      </c>
      <c r="K7" s="7">
        <f t="shared" ca="1" si="0"/>
        <v>3</v>
      </c>
    </row>
    <row r="8" spans="1:11" x14ac:dyDescent="0.25">
      <c r="A8" s="116">
        <v>7</v>
      </c>
      <c r="B8" s="7">
        <f t="shared" ca="1" si="1"/>
        <v>3</v>
      </c>
      <c r="C8" s="7">
        <f t="shared" ca="1" si="0"/>
        <v>6</v>
      </c>
      <c r="D8" s="7">
        <f t="shared" ca="1" si="0"/>
        <v>1</v>
      </c>
      <c r="E8" s="7">
        <f t="shared" ca="1" si="0"/>
        <v>4</v>
      </c>
      <c r="F8" s="7">
        <f t="shared" ca="1" si="0"/>
        <v>2</v>
      </c>
      <c r="G8" s="7">
        <f t="shared" ca="1" si="0"/>
        <v>4</v>
      </c>
      <c r="H8" s="7">
        <f t="shared" ca="1" si="0"/>
        <v>3</v>
      </c>
      <c r="I8" s="7">
        <f t="shared" ca="1" si="0"/>
        <v>1</v>
      </c>
      <c r="J8" s="7">
        <f t="shared" ca="1" si="0"/>
        <v>2</v>
      </c>
      <c r="K8" s="7">
        <f t="shared" ca="1" si="0"/>
        <v>4</v>
      </c>
    </row>
    <row r="9" spans="1:11" x14ac:dyDescent="0.25">
      <c r="A9" s="116">
        <v>8</v>
      </c>
      <c r="B9" s="7">
        <f t="shared" ca="1" si="1"/>
        <v>1</v>
      </c>
      <c r="C9" s="7">
        <f t="shared" ca="1" si="0"/>
        <v>3</v>
      </c>
      <c r="D9" s="7">
        <f t="shared" ca="1" si="0"/>
        <v>3</v>
      </c>
      <c r="E9" s="7">
        <f t="shared" ca="1" si="0"/>
        <v>4</v>
      </c>
      <c r="F9" s="7">
        <f t="shared" ca="1" si="0"/>
        <v>4</v>
      </c>
      <c r="G9" s="7">
        <f t="shared" ca="1" si="0"/>
        <v>5</v>
      </c>
      <c r="H9" s="7">
        <f t="shared" ca="1" si="0"/>
        <v>4</v>
      </c>
      <c r="I9" s="7">
        <f t="shared" ca="1" si="0"/>
        <v>2</v>
      </c>
      <c r="J9" s="7">
        <f t="shared" ca="1" si="0"/>
        <v>2</v>
      </c>
      <c r="K9" s="7">
        <f t="shared" ca="1" si="0"/>
        <v>6</v>
      </c>
    </row>
    <row r="10" spans="1:11" x14ac:dyDescent="0.25">
      <c r="A10" s="116">
        <v>9</v>
      </c>
      <c r="B10" s="7">
        <f t="shared" ca="1" si="1"/>
        <v>2</v>
      </c>
      <c r="C10" s="7">
        <f t="shared" ca="1" si="0"/>
        <v>2</v>
      </c>
      <c r="D10" s="7">
        <f t="shared" ca="1" si="0"/>
        <v>3</v>
      </c>
      <c r="E10" s="7">
        <f t="shared" ca="1" si="0"/>
        <v>5</v>
      </c>
      <c r="F10" s="7">
        <f t="shared" ca="1" si="0"/>
        <v>1</v>
      </c>
      <c r="G10" s="7">
        <f t="shared" ca="1" si="0"/>
        <v>4</v>
      </c>
      <c r="H10" s="7">
        <f t="shared" ca="1" si="0"/>
        <v>4</v>
      </c>
      <c r="I10" s="7">
        <f t="shared" ca="1" si="0"/>
        <v>3</v>
      </c>
      <c r="J10" s="7">
        <f t="shared" ca="1" si="0"/>
        <v>5</v>
      </c>
      <c r="K10" s="7">
        <f t="shared" ca="1" si="0"/>
        <v>4</v>
      </c>
    </row>
    <row r="11" spans="1:11" x14ac:dyDescent="0.25">
      <c r="A11" s="116">
        <v>10</v>
      </c>
      <c r="B11" s="7">
        <f t="shared" ca="1" si="1"/>
        <v>4</v>
      </c>
      <c r="C11" s="7">
        <f t="shared" ca="1" si="0"/>
        <v>3</v>
      </c>
      <c r="D11" s="7">
        <f t="shared" ca="1" si="0"/>
        <v>6</v>
      </c>
      <c r="E11" s="7">
        <f t="shared" ca="1" si="0"/>
        <v>2</v>
      </c>
      <c r="F11" s="7">
        <f t="shared" ca="1" si="0"/>
        <v>4</v>
      </c>
      <c r="G11" s="7">
        <f t="shared" ca="1" si="0"/>
        <v>5</v>
      </c>
      <c r="H11" s="7">
        <f t="shared" ca="1" si="0"/>
        <v>6</v>
      </c>
      <c r="I11" s="7">
        <f t="shared" ca="1" si="0"/>
        <v>6</v>
      </c>
      <c r="J11" s="7">
        <f t="shared" ca="1" si="0"/>
        <v>1</v>
      </c>
      <c r="K11" s="7">
        <f t="shared" ca="1" si="0"/>
        <v>6</v>
      </c>
    </row>
    <row r="15" spans="1:11" x14ac:dyDescent="0.25">
      <c r="A15" s="117">
        <v>100</v>
      </c>
      <c r="B15" s="117">
        <f ca="1">COUNTIF(B2:K11,"6")</f>
        <v>17</v>
      </c>
      <c r="E15">
        <v>6</v>
      </c>
      <c r="F15">
        <v>68</v>
      </c>
      <c r="H15" s="118"/>
    </row>
    <row r="16" spans="1:11" x14ac:dyDescent="0.25">
      <c r="A16" s="117">
        <v>50</v>
      </c>
      <c r="B16" s="117">
        <f ca="1">COUNTIF(B2:K5,"6")</f>
        <v>7</v>
      </c>
      <c r="E16">
        <v>5</v>
      </c>
      <c r="F16">
        <v>69</v>
      </c>
      <c r="H16" s="118"/>
    </row>
    <row r="17" spans="1:10" x14ac:dyDescent="0.25">
      <c r="A17" s="117">
        <v>25</v>
      </c>
      <c r="B17" s="117">
        <f ca="1">COUNTIF(B2:F6,"6")</f>
        <v>3</v>
      </c>
      <c r="E17">
        <v>4</v>
      </c>
      <c r="F17">
        <v>70</v>
      </c>
      <c r="H17" s="118"/>
    </row>
    <row r="18" spans="1:10" x14ac:dyDescent="0.25">
      <c r="E18">
        <v>3</v>
      </c>
      <c r="F18">
        <v>71</v>
      </c>
      <c r="H18" s="118"/>
      <c r="I18" s="118"/>
    </row>
    <row r="19" spans="1:10" x14ac:dyDescent="0.25">
      <c r="E19">
        <v>2</v>
      </c>
      <c r="F19">
        <v>72</v>
      </c>
      <c r="H19" s="118"/>
      <c r="I19" s="118"/>
    </row>
    <row r="20" spans="1:10" x14ac:dyDescent="0.25">
      <c r="E20">
        <v>1</v>
      </c>
      <c r="F20">
        <v>73</v>
      </c>
      <c r="H20" s="118"/>
      <c r="I20" s="118"/>
    </row>
    <row r="21" spans="1:10" x14ac:dyDescent="0.25">
      <c r="A21" t="s">
        <v>201</v>
      </c>
      <c r="F21">
        <v>74</v>
      </c>
      <c r="H21" s="118"/>
      <c r="I21" s="118"/>
    </row>
    <row r="22" spans="1:10" x14ac:dyDescent="0.25">
      <c r="F22">
        <v>75</v>
      </c>
      <c r="H22" s="118"/>
      <c r="I22" s="118"/>
    </row>
    <row r="23" spans="1:10" x14ac:dyDescent="0.25">
      <c r="F23">
        <v>76</v>
      </c>
      <c r="I23" s="118"/>
      <c r="J23" s="118"/>
    </row>
    <row r="24" spans="1:10" x14ac:dyDescent="0.25">
      <c r="F24">
        <v>77</v>
      </c>
      <c r="I24" s="118"/>
      <c r="J24" s="118"/>
    </row>
    <row r="25" spans="1:10" x14ac:dyDescent="0.25">
      <c r="F25">
        <v>78</v>
      </c>
      <c r="J25" s="118"/>
    </row>
    <row r="26" spans="1:10" x14ac:dyDescent="0.25">
      <c r="F26">
        <v>79</v>
      </c>
      <c r="J26" s="118"/>
    </row>
    <row r="27" spans="1:10" x14ac:dyDescent="0.25">
      <c r="F27">
        <v>80</v>
      </c>
      <c r="J27" s="118"/>
    </row>
    <row r="28" spans="1:10" x14ac:dyDescent="0.25">
      <c r="F28">
        <v>81</v>
      </c>
      <c r="J28" s="118"/>
    </row>
    <row r="29" spans="1:10" x14ac:dyDescent="0.25">
      <c r="F29">
        <v>82</v>
      </c>
    </row>
    <row r="30" spans="1:10" x14ac:dyDescent="0.25">
      <c r="F30">
        <v>83</v>
      </c>
    </row>
    <row r="31" spans="1:10" x14ac:dyDescent="0.25">
      <c r="F31">
        <v>84</v>
      </c>
    </row>
    <row r="32" spans="1:10" x14ac:dyDescent="0.25">
      <c r="F32">
        <v>85</v>
      </c>
    </row>
    <row r="33" spans="6:6" x14ac:dyDescent="0.25">
      <c r="F33">
        <v>86</v>
      </c>
    </row>
    <row r="34" spans="6:6" x14ac:dyDescent="0.25">
      <c r="F34">
        <v>87</v>
      </c>
    </row>
    <row r="35" spans="6:6" x14ac:dyDescent="0.25">
      <c r="F35">
        <v>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9DD26-69FA-4B74-A9D0-2150CCBB25AD}">
  <dimension ref="A1:CF121"/>
  <sheetViews>
    <sheetView zoomScale="110" zoomScaleNormal="110" workbookViewId="0">
      <selection sqref="A1:I4"/>
    </sheetView>
  </sheetViews>
  <sheetFormatPr defaultColWidth="8.7109375" defaultRowHeight="15" x14ac:dyDescent="0.25"/>
  <cols>
    <col min="1" max="1" width="13" customWidth="1"/>
    <col min="2" max="2" width="25.140625" customWidth="1"/>
    <col min="3" max="3" width="6.85546875" style="8" customWidth="1"/>
    <col min="4" max="4" width="9.140625" style="8"/>
    <col min="5" max="5" width="11.28515625" style="8" customWidth="1"/>
    <col min="6" max="6" width="12" style="8" customWidth="1"/>
    <col min="7" max="7" width="7.85546875" style="8" customWidth="1"/>
    <col min="8" max="8" width="13.7109375" style="8" customWidth="1"/>
    <col min="9" max="9" width="11.42578125" style="8" bestFit="1" customWidth="1"/>
    <col min="10" max="10" width="3.42578125" customWidth="1"/>
    <col min="11" max="11" width="12.5703125" customWidth="1"/>
    <col min="12" max="12" width="21.42578125" customWidth="1"/>
    <col min="13" max="13" width="7.140625" style="8" customWidth="1"/>
    <col min="15" max="15" width="15.42578125" customWidth="1"/>
    <col min="16" max="16" width="13" customWidth="1"/>
    <col min="18" max="18" width="11.5703125" customWidth="1"/>
    <col min="20" max="20" width="2.5703125" customWidth="1"/>
    <col min="21" max="21" width="10.5703125" customWidth="1"/>
    <col min="22" max="22" width="17" customWidth="1"/>
    <col min="23" max="23" width="5.7109375" customWidth="1"/>
    <col min="24" max="24" width="7.5703125" customWidth="1"/>
    <col min="25" max="25" width="9.7109375" customWidth="1"/>
    <col min="26" max="26" width="11.42578125" style="1" customWidth="1"/>
    <col min="27" max="27" width="13.7109375" style="1" customWidth="1"/>
    <col min="28" max="28" width="13.28515625" style="1" customWidth="1"/>
    <col min="29" max="29" width="13.28515625" customWidth="1"/>
    <col min="31" max="31" width="9.140625" style="8"/>
    <col min="32" max="32" width="10.28515625" customWidth="1"/>
    <col min="34" max="34" width="3.28515625" customWidth="1"/>
    <col min="35" max="35" width="12.140625" customWidth="1"/>
    <col min="36" max="36" width="22.140625" customWidth="1"/>
    <col min="37" max="37" width="5.28515625" customWidth="1"/>
    <col min="38" max="38" width="15.140625" customWidth="1"/>
    <col min="39" max="39" width="10.5703125" customWidth="1"/>
    <col min="40" max="41" width="12.5703125" customWidth="1"/>
    <col min="42" max="43" width="8.7109375" customWidth="1"/>
    <col min="44" max="44" width="11.5703125" bestFit="1" customWidth="1"/>
    <col min="45" max="45" width="4.140625" customWidth="1"/>
    <col min="47" max="47" width="11.140625" customWidth="1"/>
    <col min="48" max="48" width="5.42578125" customWidth="1"/>
    <col min="49" max="49" width="7.85546875" style="8" customWidth="1"/>
    <col min="50" max="50" width="9.28515625" customWidth="1"/>
    <col min="51" max="51" width="10" customWidth="1"/>
    <col min="52" max="52" width="16.42578125" style="8" customWidth="1"/>
    <col min="55" max="55" width="9.85546875" bestFit="1" customWidth="1"/>
    <col min="56" max="56" width="7.28515625" customWidth="1"/>
    <col min="58" max="58" width="13.28515625" customWidth="1"/>
    <col min="59" max="59" width="3.85546875" customWidth="1"/>
    <col min="62" max="62" width="11.7109375" customWidth="1"/>
    <col min="63" max="63" width="10" customWidth="1"/>
    <col min="64" max="64" width="12.5703125" customWidth="1"/>
    <col min="65" max="65" width="9.85546875" bestFit="1" customWidth="1"/>
    <col min="67" max="67" width="10" customWidth="1"/>
    <col min="68" max="68" width="14.85546875" customWidth="1"/>
    <col min="69" max="69" width="5.42578125" customWidth="1"/>
    <col min="70" max="70" width="17.28515625" customWidth="1"/>
    <col min="71" max="71" width="9.28515625" customWidth="1"/>
    <col min="72" max="72" width="8.28515625" customWidth="1"/>
    <col min="73" max="73" width="8.5703125" customWidth="1"/>
    <col min="79" max="79" width="26.5703125" customWidth="1"/>
    <col min="80" max="80" width="11" customWidth="1"/>
    <col min="82" max="82" width="13.85546875" customWidth="1"/>
  </cols>
  <sheetData>
    <row r="1" spans="1:84" s="29" customFormat="1" ht="14.25" customHeight="1" x14ac:dyDescent="0.25">
      <c r="A1" s="184" t="s">
        <v>0</v>
      </c>
      <c r="B1" s="184"/>
      <c r="C1" s="184"/>
      <c r="D1" s="184"/>
      <c r="E1" s="184"/>
      <c r="F1" s="184"/>
      <c r="G1" s="184"/>
      <c r="H1" s="184"/>
      <c r="I1" s="184"/>
      <c r="K1" s="184" t="s">
        <v>0</v>
      </c>
      <c r="L1" s="184"/>
      <c r="M1" s="184"/>
      <c r="N1" s="184"/>
      <c r="O1" s="184"/>
      <c r="P1" s="184"/>
      <c r="Q1" s="184"/>
      <c r="R1" s="184"/>
      <c r="S1" s="184"/>
      <c r="U1" s="184" t="s">
        <v>0</v>
      </c>
      <c r="V1" s="184"/>
      <c r="W1" s="184"/>
      <c r="X1" s="184"/>
      <c r="Y1" s="184"/>
      <c r="Z1" s="184"/>
      <c r="AA1" s="28"/>
      <c r="AB1" s="46"/>
      <c r="AC1" s="30"/>
      <c r="AD1" s="30"/>
      <c r="AE1" s="48"/>
      <c r="AF1" s="30"/>
      <c r="AG1" s="30"/>
      <c r="AI1" s="30" t="s">
        <v>0</v>
      </c>
      <c r="AJ1" s="30"/>
      <c r="AK1" s="30"/>
      <c r="AL1" s="30"/>
      <c r="AM1" s="30"/>
      <c r="AN1" s="30"/>
      <c r="AO1" s="30"/>
      <c r="AP1" s="30"/>
      <c r="AQ1" s="30"/>
      <c r="AR1" s="30"/>
      <c r="AT1" s="28" t="s">
        <v>0</v>
      </c>
      <c r="AU1" s="28"/>
      <c r="AV1" s="28"/>
      <c r="AW1" s="28"/>
      <c r="AX1" s="28"/>
      <c r="AY1" s="28"/>
      <c r="AZ1" s="48"/>
      <c r="BA1" s="28"/>
      <c r="BB1" s="28"/>
      <c r="BC1" s="28"/>
      <c r="BE1" s="28" t="s">
        <v>0</v>
      </c>
      <c r="BF1" s="28"/>
      <c r="BG1" s="28"/>
      <c r="BH1" s="28"/>
      <c r="BI1" s="28"/>
      <c r="BJ1" s="28"/>
      <c r="BK1" s="28"/>
      <c r="BL1" s="28"/>
      <c r="BM1" s="28"/>
      <c r="BO1" s="184" t="s">
        <v>0</v>
      </c>
      <c r="BP1" s="184"/>
      <c r="BQ1" s="184"/>
      <c r="BR1" s="184"/>
      <c r="BS1" s="184"/>
      <c r="BT1" s="184"/>
      <c r="BU1" s="184"/>
      <c r="BV1" s="184"/>
      <c r="BW1" s="184"/>
      <c r="BX1" s="184" t="s">
        <v>0</v>
      </c>
      <c r="BY1" s="184"/>
      <c r="BZ1" s="184"/>
      <c r="CA1" s="184"/>
      <c r="CB1" s="184"/>
      <c r="CC1" s="184"/>
      <c r="CD1" s="184"/>
      <c r="CE1" s="184"/>
      <c r="CF1" s="184"/>
    </row>
    <row r="2" spans="1:84" ht="14.25" customHeight="1" x14ac:dyDescent="0.25">
      <c r="A2" s="11" t="s">
        <v>1</v>
      </c>
      <c r="B2" t="s">
        <v>2</v>
      </c>
      <c r="K2" s="11" t="s">
        <v>1</v>
      </c>
      <c r="L2" t="s">
        <v>3</v>
      </c>
      <c r="U2" s="11" t="s">
        <v>1</v>
      </c>
      <c r="V2" t="s">
        <v>4</v>
      </c>
      <c r="W2" s="4" t="s">
        <v>5</v>
      </c>
      <c r="X2" s="4"/>
      <c r="AI2" s="11" t="s">
        <v>1</v>
      </c>
      <c r="AJ2" t="s">
        <v>6</v>
      </c>
      <c r="AK2" s="4" t="s">
        <v>5</v>
      </c>
      <c r="AM2" s="1"/>
      <c r="AT2" s="11" t="s">
        <v>1</v>
      </c>
      <c r="AU2" t="s">
        <v>7</v>
      </c>
      <c r="AV2" s="16" t="s">
        <v>5</v>
      </c>
      <c r="AW2"/>
      <c r="BE2" s="11" t="s">
        <v>1</v>
      </c>
      <c r="BF2" t="s">
        <v>8</v>
      </c>
      <c r="BG2" s="16"/>
      <c r="BI2" s="1"/>
      <c r="BO2" s="11" t="s">
        <v>1</v>
      </c>
      <c r="BP2" t="s">
        <v>9</v>
      </c>
      <c r="BQ2" s="16"/>
      <c r="BS2" s="1"/>
      <c r="BX2" s="11" t="s">
        <v>1</v>
      </c>
      <c r="BY2" t="s">
        <v>200</v>
      </c>
      <c r="BZ2" s="16"/>
      <c r="CB2" s="1"/>
    </row>
    <row r="3" spans="1:84" ht="14.25" customHeight="1" x14ac:dyDescent="0.25">
      <c r="W3" s="4"/>
      <c r="X3" s="4"/>
      <c r="AK3" s="4"/>
      <c r="AM3" s="1"/>
      <c r="AY3" s="1"/>
      <c r="BI3" s="8"/>
      <c r="BK3" s="1"/>
    </row>
    <row r="4" spans="1:84" ht="14.25" customHeight="1" x14ac:dyDescent="0.25">
      <c r="A4" s="10" t="s">
        <v>10</v>
      </c>
      <c r="B4" s="10" t="s">
        <v>1</v>
      </c>
      <c r="C4" s="17" t="s">
        <v>11</v>
      </c>
      <c r="D4" s="17" t="s">
        <v>12</v>
      </c>
      <c r="E4" s="17" t="s">
        <v>13</v>
      </c>
      <c r="F4" s="17" t="s">
        <v>14</v>
      </c>
      <c r="G4" s="17" t="s">
        <v>15</v>
      </c>
      <c r="H4" s="17" t="s">
        <v>16</v>
      </c>
      <c r="I4" s="17" t="s">
        <v>17</v>
      </c>
      <c r="K4" s="10" t="s">
        <v>10</v>
      </c>
      <c r="L4" s="10" t="s">
        <v>1</v>
      </c>
      <c r="M4" s="17" t="s">
        <v>11</v>
      </c>
      <c r="N4" s="17" t="s">
        <v>12</v>
      </c>
      <c r="O4" s="17" t="s">
        <v>13</v>
      </c>
      <c r="P4" s="17" t="s">
        <v>14</v>
      </c>
      <c r="Q4" s="17" t="s">
        <v>15</v>
      </c>
      <c r="R4" s="17" t="s">
        <v>16</v>
      </c>
      <c r="S4" s="17" t="s">
        <v>17</v>
      </c>
      <c r="U4" s="10" t="s">
        <v>10</v>
      </c>
      <c r="V4" s="10" t="s">
        <v>1</v>
      </c>
      <c r="W4" s="43" t="s">
        <v>11</v>
      </c>
      <c r="X4" s="43" t="s">
        <v>18</v>
      </c>
      <c r="Y4" s="10" t="s">
        <v>12</v>
      </c>
      <c r="Z4" s="17" t="s">
        <v>13</v>
      </c>
      <c r="AA4" s="17" t="s">
        <v>19</v>
      </c>
      <c r="AB4" s="17" t="s">
        <v>14</v>
      </c>
      <c r="AC4" s="17" t="s">
        <v>20</v>
      </c>
      <c r="AD4" s="10" t="s">
        <v>15</v>
      </c>
      <c r="AE4" s="17" t="s">
        <v>21</v>
      </c>
      <c r="AF4" s="17" t="s">
        <v>16</v>
      </c>
      <c r="AG4" s="10" t="s">
        <v>17</v>
      </c>
      <c r="AI4" s="10" t="s">
        <v>10</v>
      </c>
      <c r="AJ4" s="10" t="s">
        <v>1</v>
      </c>
      <c r="AK4" s="10" t="s">
        <v>11</v>
      </c>
      <c r="AL4" s="10" t="s">
        <v>22</v>
      </c>
      <c r="AM4" s="10" t="s">
        <v>23</v>
      </c>
      <c r="AN4" s="10" t="s">
        <v>24</v>
      </c>
      <c r="AO4" s="10" t="s">
        <v>25</v>
      </c>
      <c r="AP4" s="10" t="s">
        <v>26</v>
      </c>
      <c r="AQ4" s="10" t="s">
        <v>15</v>
      </c>
      <c r="AR4" s="10" t="s">
        <v>21</v>
      </c>
      <c r="AT4" s="10" t="s">
        <v>10</v>
      </c>
      <c r="AU4" s="10" t="s">
        <v>1</v>
      </c>
      <c r="AV4" s="17" t="s">
        <v>11</v>
      </c>
      <c r="AW4" s="10" t="s">
        <v>22</v>
      </c>
      <c r="AX4" s="10" t="s">
        <v>23</v>
      </c>
      <c r="AY4" s="10" t="s">
        <v>24</v>
      </c>
      <c r="AZ4" s="17" t="s">
        <v>25</v>
      </c>
      <c r="BA4" s="10" t="s">
        <v>26</v>
      </c>
      <c r="BB4" s="10" t="s">
        <v>15</v>
      </c>
      <c r="BC4" s="10" t="s">
        <v>21</v>
      </c>
      <c r="BE4" s="10" t="s">
        <v>10</v>
      </c>
      <c r="BF4" s="10" t="s">
        <v>1</v>
      </c>
      <c r="BG4" s="17" t="s">
        <v>11</v>
      </c>
      <c r="BH4" s="10" t="s">
        <v>22</v>
      </c>
      <c r="BI4" s="10" t="s">
        <v>23</v>
      </c>
      <c r="BJ4" s="10" t="s">
        <v>25</v>
      </c>
      <c r="BK4" s="10" t="s">
        <v>26</v>
      </c>
      <c r="BL4" s="10" t="s">
        <v>15</v>
      </c>
      <c r="BM4" s="10" t="s">
        <v>21</v>
      </c>
      <c r="BO4" s="10" t="s">
        <v>10</v>
      </c>
      <c r="BP4" s="10" t="s">
        <v>1</v>
      </c>
      <c r="BQ4" s="17" t="s">
        <v>11</v>
      </c>
      <c r="BR4" s="17" t="s">
        <v>25</v>
      </c>
      <c r="BS4" s="17" t="s">
        <v>27</v>
      </c>
      <c r="BT4" s="17" t="s">
        <v>21</v>
      </c>
      <c r="BU4" s="17" t="s">
        <v>28</v>
      </c>
      <c r="BX4" s="10" t="s">
        <v>10</v>
      </c>
      <c r="BY4" s="10" t="s">
        <v>1</v>
      </c>
      <c r="BZ4" s="17" t="s">
        <v>11</v>
      </c>
      <c r="CA4" s="17" t="s">
        <v>25</v>
      </c>
      <c r="CB4" s="17" t="s">
        <v>29</v>
      </c>
      <c r="CC4" s="17" t="s">
        <v>21</v>
      </c>
      <c r="CD4" s="17" t="s">
        <v>30</v>
      </c>
    </row>
    <row r="5" spans="1:84" ht="14.25" customHeight="1" x14ac:dyDescent="0.25">
      <c r="A5" s="2"/>
      <c r="B5" s="2"/>
      <c r="C5" s="7">
        <v>1</v>
      </c>
      <c r="D5" s="7" t="s">
        <v>31</v>
      </c>
      <c r="E5" s="7">
        <v>10</v>
      </c>
      <c r="F5" s="36"/>
      <c r="G5" s="35">
        <f t="shared" ref="G5:G28" si="0">F5/E5</f>
        <v>0</v>
      </c>
      <c r="H5" s="53">
        <f>VLOOKUP(F5,Referens!$V$2700:$X$2778,3,TRUE)</f>
        <v>1</v>
      </c>
      <c r="I5" s="7">
        <f>VLOOKUP(F5,Referens!$E$2:$G$6,3,TRUE)</f>
        <v>4</v>
      </c>
      <c r="K5" s="2"/>
      <c r="L5" s="2"/>
      <c r="M5" s="7">
        <v>1</v>
      </c>
      <c r="N5" s="7" t="s">
        <v>31</v>
      </c>
      <c r="O5" s="7">
        <v>10</v>
      </c>
      <c r="P5" s="36"/>
      <c r="Q5" s="35">
        <f t="shared" ref="Q5:Q28" si="1">P5/O5</f>
        <v>0</v>
      </c>
      <c r="R5" s="53">
        <f>VLOOKUP(P5,Referens!$V$2700:$X$2778,3,TRUE)</f>
        <v>1</v>
      </c>
      <c r="S5" s="7">
        <f>VLOOKUP(P5,Referens!$E$2:$G$6,3,TRUE)</f>
        <v>4</v>
      </c>
      <c r="U5" s="2"/>
      <c r="V5" s="2"/>
      <c r="W5" s="20">
        <v>1</v>
      </c>
      <c r="X5" s="20"/>
      <c r="Y5" s="2" t="s">
        <v>32</v>
      </c>
      <c r="Z5" s="44">
        <v>129</v>
      </c>
      <c r="AA5" s="45">
        <f>VLOOKUP(Z5,Referens!$V$522:$X$1066,3,TRUE)</f>
        <v>2.9135</v>
      </c>
      <c r="AB5" s="37"/>
      <c r="AC5" s="13"/>
      <c r="AD5" s="23">
        <f t="shared" ref="AD5:AD11" si="2">AB5/Z5</f>
        <v>0</v>
      </c>
      <c r="AE5" s="50">
        <f>(AA5-1)-AF5</f>
        <v>1.9135</v>
      </c>
      <c r="AF5" s="7">
        <f>VLOOKUP(AB5,Referens!$A$2:$C$16,3,TRUE)</f>
        <v>0</v>
      </c>
      <c r="AG5" s="12"/>
      <c r="AI5" s="2"/>
      <c r="AJ5" s="2"/>
      <c r="AK5" s="20">
        <v>1</v>
      </c>
      <c r="AL5" s="38"/>
      <c r="AM5" s="38"/>
      <c r="AN5" s="38"/>
      <c r="AO5" s="2">
        <v>270</v>
      </c>
      <c r="AP5" s="2" t="str">
        <f t="shared" ref="AP5:AP9" si="3">IF((AL5&lt;&gt;"")*OR(AM5&lt;&gt;""),SQRT((AO5-AL5)*(AO5-AL5)+(AM5*AM5)),"")</f>
        <v/>
      </c>
      <c r="AQ5" s="21" t="e">
        <f>AP5/AO5</f>
        <v>#VALUE!</v>
      </c>
      <c r="AR5" s="2"/>
      <c r="AT5" s="2"/>
      <c r="AU5" s="2"/>
      <c r="AV5" s="7">
        <v>1</v>
      </c>
      <c r="AW5" s="38"/>
      <c r="AX5" s="38"/>
      <c r="AY5" s="12"/>
      <c r="AZ5" s="7">
        <v>145</v>
      </c>
      <c r="BA5" s="2" t="str">
        <f>IF((AW5&lt;&gt;"")*OR(AX5&lt;&gt;""),SQRT((AZ5-AW5)*(AZ5-AW5)+(AX5*AX5)),"")</f>
        <v/>
      </c>
      <c r="BB5" s="21" t="e">
        <f>BA5/AZ5</f>
        <v>#VALUE!</v>
      </c>
      <c r="BC5" s="7" t="e">
        <f>VLOOKUP(BA5,Referens!$A$2:$C$16,3,TRUE)</f>
        <v>#N/A</v>
      </c>
      <c r="BE5" s="2"/>
      <c r="BF5" s="2"/>
      <c r="BG5" s="7">
        <v>1</v>
      </c>
      <c r="BH5" s="38"/>
      <c r="BI5" s="38"/>
      <c r="BJ5" s="2">
        <v>58</v>
      </c>
      <c r="BK5" s="2" t="str">
        <f t="shared" ref="BK5:BK13" si="4">IF((BH5&lt;&gt;"")*OR(BI5&lt;&gt;""),SQRT((BJ5-BH5)*(BJ5-BH5)+(BI5*BI5)),"")</f>
        <v/>
      </c>
      <c r="BL5" s="21" t="str">
        <f>IF(BH5=0,"",BK5/BJ5)</f>
        <v/>
      </c>
      <c r="BM5" s="7" t="str">
        <f>IF(BH5=0,"",VLOOKUP(BK5,Referens!$A$2:$C$16,3,TRUE))</f>
        <v/>
      </c>
      <c r="BO5" s="2"/>
      <c r="BP5" s="2"/>
      <c r="BQ5" s="7">
        <v>1</v>
      </c>
      <c r="BR5" s="7">
        <v>1</v>
      </c>
      <c r="BS5" s="37"/>
      <c r="BT5" s="2">
        <f>VLOOKUP(BR5,Referens!$A$2:$C$16,3,TRUE)</f>
        <v>1.1299999999999999</v>
      </c>
      <c r="BU5" s="2" t="str">
        <f>IF(BS5=0,"",BT5-BS5)</f>
        <v/>
      </c>
      <c r="BX5" s="2"/>
      <c r="BY5" s="2"/>
      <c r="BZ5" s="7">
        <v>1</v>
      </c>
      <c r="CA5" s="7"/>
      <c r="CB5" s="37"/>
      <c r="CC5" s="2">
        <f>VLOOKUP(CA5,Referens!$A$2:$C$16,3,TRUE)</f>
        <v>0</v>
      </c>
      <c r="CD5" s="2" t="str">
        <f>IF(CA5=0,"",VLOOKUP(CB5,Referens!$E$11:$G$15,3,TRUE))</f>
        <v/>
      </c>
    </row>
    <row r="6" spans="1:84" ht="14.25" customHeight="1" x14ac:dyDescent="0.25">
      <c r="A6" s="2"/>
      <c r="B6" s="2"/>
      <c r="C6" s="7">
        <v>2</v>
      </c>
      <c r="D6" s="7" t="s">
        <v>33</v>
      </c>
      <c r="E6" s="7">
        <v>30</v>
      </c>
      <c r="F6" s="36"/>
      <c r="G6" s="35">
        <f t="shared" si="0"/>
        <v>0</v>
      </c>
      <c r="H6" s="53">
        <f>VLOOKUP(F6,Referens!$V$2700:$X$2778,3,TRUE)</f>
        <v>1</v>
      </c>
      <c r="I6" s="7">
        <f>VLOOKUP(F6,Referens!$E$2:$G$6,3,TRUE)</f>
        <v>4</v>
      </c>
      <c r="K6" s="2"/>
      <c r="L6" s="2"/>
      <c r="M6" s="7">
        <v>2</v>
      </c>
      <c r="N6" s="7" t="s">
        <v>31</v>
      </c>
      <c r="O6" s="7">
        <v>10</v>
      </c>
      <c r="P6" s="36"/>
      <c r="Q6" s="35">
        <f t="shared" si="1"/>
        <v>0</v>
      </c>
      <c r="R6" s="53">
        <f>VLOOKUP(P6,Referens!$V$2700:$X$2778,3,TRUE)</f>
        <v>1</v>
      </c>
      <c r="S6" s="7">
        <f>VLOOKUP(P6,Referens!$E$2:$G$6,3,TRUE)</f>
        <v>4</v>
      </c>
      <c r="U6" s="2"/>
      <c r="V6" s="2"/>
      <c r="W6" s="20">
        <v>2</v>
      </c>
      <c r="X6" s="20"/>
      <c r="Y6" s="2" t="s">
        <v>32</v>
      </c>
      <c r="Z6" s="44">
        <v>150</v>
      </c>
      <c r="AA6" s="45">
        <f>VLOOKUP(Z6,Referens!$V$522:$X$1066,3,TRUE)</f>
        <v>3</v>
      </c>
      <c r="AB6" s="37"/>
      <c r="AC6" s="13"/>
      <c r="AD6" s="23">
        <f t="shared" si="2"/>
        <v>0</v>
      </c>
      <c r="AE6" s="50">
        <f t="shared" ref="AE6:AE34" si="5">(AA6-1)-AF6</f>
        <v>2</v>
      </c>
      <c r="AF6" s="7">
        <f>VLOOKUP(AB6,Referens!$A$2:$C$16,3,TRUE)</f>
        <v>0</v>
      </c>
      <c r="AG6" s="12"/>
      <c r="AI6" s="2"/>
      <c r="AJ6" s="2"/>
      <c r="AK6" s="20">
        <v>2</v>
      </c>
      <c r="AL6" s="38"/>
      <c r="AM6" s="38"/>
      <c r="AN6" s="38"/>
      <c r="AO6" s="2">
        <v>270</v>
      </c>
      <c r="AP6" s="2" t="str">
        <f t="shared" si="3"/>
        <v/>
      </c>
      <c r="AQ6" s="21" t="e">
        <f>AP6/AO6</f>
        <v>#VALUE!</v>
      </c>
      <c r="AR6" s="2"/>
      <c r="AT6" s="2"/>
      <c r="AU6" s="2"/>
      <c r="AV6" s="7">
        <v>2</v>
      </c>
      <c r="AW6" s="38"/>
      <c r="AX6" s="38"/>
      <c r="AY6" s="12"/>
      <c r="AZ6" s="7">
        <v>145</v>
      </c>
      <c r="BA6" s="2" t="str">
        <f>IF((AW6&lt;&gt;"")*OR(AX6&lt;&gt;""),SQRT((AZ6-AW6)*(AZ6-AW6)+(AX6*AX6)),"")</f>
        <v/>
      </c>
      <c r="BB6" s="21" t="e">
        <f>BA6/AZ6</f>
        <v>#VALUE!</v>
      </c>
      <c r="BC6" s="7" t="e">
        <f>VLOOKUP(BA6,Referens!$A$2:$C$16,3,TRUE)</f>
        <v>#N/A</v>
      </c>
      <c r="BE6" s="2"/>
      <c r="BF6" s="2"/>
      <c r="BG6" s="7">
        <v>2</v>
      </c>
      <c r="BH6" s="38"/>
      <c r="BI6" s="38"/>
      <c r="BJ6" s="2">
        <v>37</v>
      </c>
      <c r="BK6" s="2" t="str">
        <f t="shared" si="4"/>
        <v/>
      </c>
      <c r="BL6" s="21" t="str">
        <f t="shared" ref="BL6:BL13" si="6">IF(BH6=0,"",BK6/BJ6)</f>
        <v/>
      </c>
      <c r="BM6" s="7" t="str">
        <f>IF(BH6=0,"",VLOOKUP(BK6,Referens!$A$2:$C$16,3,TRUE))</f>
        <v/>
      </c>
      <c r="BO6" s="2"/>
      <c r="BP6" s="2"/>
      <c r="BQ6" s="7">
        <v>2</v>
      </c>
      <c r="BR6" s="7">
        <v>1.5</v>
      </c>
      <c r="BS6" s="37"/>
      <c r="BT6" s="2">
        <f>VLOOKUP(BR6,Referens!$A$2:$C$16,3,TRUE)</f>
        <v>1.23</v>
      </c>
      <c r="BU6" s="2" t="str">
        <f t="shared" ref="BU6:BU29" si="7">IF(BS6=0,"",BT6-BS6)</f>
        <v/>
      </c>
      <c r="BX6" s="2"/>
      <c r="BY6" s="2"/>
      <c r="BZ6" s="7">
        <v>2</v>
      </c>
      <c r="CA6" s="8"/>
      <c r="CB6" s="37"/>
      <c r="CC6" s="2">
        <f>VLOOKUP(CA6,Referens!$A$2:$C$16,3,TRUE)</f>
        <v>0</v>
      </c>
      <c r="CD6" s="2" t="str">
        <f>IF(CA6=0,"",VLOOKUP(CB6,Referens!$E$11:$G$15,3,TRUE))</f>
        <v/>
      </c>
    </row>
    <row r="7" spans="1:84" ht="14.25" customHeight="1" x14ac:dyDescent="0.25">
      <c r="A7" s="2"/>
      <c r="B7" s="2"/>
      <c r="C7" s="7">
        <v>3</v>
      </c>
      <c r="D7" s="7" t="s">
        <v>34</v>
      </c>
      <c r="E7" s="7">
        <v>20</v>
      </c>
      <c r="F7" s="36"/>
      <c r="G7" s="35">
        <f t="shared" si="0"/>
        <v>0</v>
      </c>
      <c r="H7" s="53">
        <f>VLOOKUP(F7,Referens!$V$2700:$X$2778,3,TRUE)</f>
        <v>1</v>
      </c>
      <c r="I7" s="7">
        <f>VLOOKUP(F7,Referens!$E$2:$G$6,3,TRUE)</f>
        <v>4</v>
      </c>
      <c r="K7" s="2"/>
      <c r="L7" s="2"/>
      <c r="M7" s="7">
        <v>3</v>
      </c>
      <c r="N7" s="7" t="s">
        <v>31</v>
      </c>
      <c r="O7" s="7">
        <v>10</v>
      </c>
      <c r="P7" s="36"/>
      <c r="Q7" s="35">
        <f t="shared" si="1"/>
        <v>0</v>
      </c>
      <c r="R7" s="53">
        <f>VLOOKUP(P7,Referens!$V$2700:$X$2778,3,TRUE)</f>
        <v>1</v>
      </c>
      <c r="S7" s="7">
        <f>VLOOKUP(P7,Referens!$E$2:$G$6,3,TRUE)</f>
        <v>4</v>
      </c>
      <c r="U7" s="2"/>
      <c r="V7" s="2"/>
      <c r="W7" s="20">
        <v>3</v>
      </c>
      <c r="X7" s="20"/>
      <c r="Y7" s="2" t="s">
        <v>32</v>
      </c>
      <c r="Z7" s="44">
        <v>236.5</v>
      </c>
      <c r="AA7" s="45">
        <f>VLOOKUP(Z7,Referens!$V$522:$X$1066,3,TRUE)</f>
        <v>3.5735000000000001</v>
      </c>
      <c r="AB7" s="37"/>
      <c r="AC7" s="13"/>
      <c r="AD7" s="23">
        <f t="shared" si="2"/>
        <v>0</v>
      </c>
      <c r="AE7" s="50">
        <f t="shared" si="5"/>
        <v>2.5735000000000001</v>
      </c>
      <c r="AF7" s="7">
        <f>VLOOKUP(AB7,Referens!$A$2:$C$16,3,TRUE)</f>
        <v>0</v>
      </c>
      <c r="AG7" s="12"/>
      <c r="AI7" s="2"/>
      <c r="AJ7" s="2"/>
      <c r="AK7" s="20">
        <v>3</v>
      </c>
      <c r="AL7" s="38"/>
      <c r="AM7" s="38"/>
      <c r="AN7" s="38"/>
      <c r="AO7" s="2">
        <v>270</v>
      </c>
      <c r="AP7" s="2" t="str">
        <f t="shared" si="3"/>
        <v/>
      </c>
      <c r="AQ7" s="21" t="e">
        <f>AP7/AO7</f>
        <v>#VALUE!</v>
      </c>
      <c r="AR7" s="2"/>
      <c r="AT7" s="2"/>
      <c r="AU7" s="2"/>
      <c r="AV7" s="7">
        <v>3</v>
      </c>
      <c r="AW7" s="38"/>
      <c r="AX7" s="38"/>
      <c r="AY7" s="12"/>
      <c r="AZ7" s="7">
        <v>145</v>
      </c>
      <c r="BA7" s="2" t="str">
        <f>IF((AW7&lt;&gt;"")*OR(AX7&lt;&gt;""),SQRT((AZ7-AW7)*(AZ7-AW7)+(AX7*AX7)),"")</f>
        <v/>
      </c>
      <c r="BB7" s="21" t="e">
        <f>BA7/AZ7</f>
        <v>#VALUE!</v>
      </c>
      <c r="BC7" s="7" t="e">
        <f>VLOOKUP(BA7,Referens!$A$2:$C$16,3,TRUE)</f>
        <v>#N/A</v>
      </c>
      <c r="BE7" s="2"/>
      <c r="BF7" s="2"/>
      <c r="BG7" s="7">
        <v>3</v>
      </c>
      <c r="BH7" s="38"/>
      <c r="BI7" s="38"/>
      <c r="BJ7" s="2">
        <v>87</v>
      </c>
      <c r="BK7" s="2" t="str">
        <f t="shared" si="4"/>
        <v/>
      </c>
      <c r="BL7" s="21" t="str">
        <f t="shared" si="6"/>
        <v/>
      </c>
      <c r="BM7" s="7" t="str">
        <f>IF(BH7=0,"",VLOOKUP(BK7,Referens!$A$2:$C$16,3,TRUE))</f>
        <v/>
      </c>
      <c r="BO7" s="2"/>
      <c r="BP7" s="2"/>
      <c r="BQ7" s="7">
        <v>3</v>
      </c>
      <c r="BR7" s="7">
        <v>2</v>
      </c>
      <c r="BS7" s="37"/>
      <c r="BT7" s="2">
        <f>VLOOKUP(BR7,Referens!$A$2:$C$16,3,TRUE)</f>
        <v>1.42</v>
      </c>
      <c r="BU7" s="2" t="str">
        <f t="shared" si="7"/>
        <v/>
      </c>
      <c r="BX7" s="2"/>
      <c r="BY7" s="2"/>
      <c r="BZ7" s="7">
        <v>3</v>
      </c>
      <c r="CA7" s="7"/>
      <c r="CB7" s="37"/>
      <c r="CC7" s="2">
        <f>VLOOKUP(CA7,Referens!$A$2:$C$16,3,TRUE)</f>
        <v>0</v>
      </c>
      <c r="CD7" s="2" t="str">
        <f>IF(CA7=0,"",VLOOKUP(CB7,Referens!$E$11:$G$15,3,TRUE))</f>
        <v/>
      </c>
    </row>
    <row r="8" spans="1:84" ht="14.25" customHeight="1" x14ac:dyDescent="0.25">
      <c r="A8" s="2"/>
      <c r="B8" s="2"/>
      <c r="C8" s="7">
        <v>4</v>
      </c>
      <c r="D8" s="7" t="s">
        <v>35</v>
      </c>
      <c r="E8" s="7">
        <v>40</v>
      </c>
      <c r="F8" s="36"/>
      <c r="G8" s="35">
        <f t="shared" si="0"/>
        <v>0</v>
      </c>
      <c r="H8" s="53">
        <f>VLOOKUP(F8,Referens!$V$2700:$X$2778,3,TRUE)</f>
        <v>1</v>
      </c>
      <c r="I8" s="7">
        <f>VLOOKUP(F8,Referens!$E$2:$G$6,3,TRUE)</f>
        <v>4</v>
      </c>
      <c r="K8" s="2"/>
      <c r="L8" s="2"/>
      <c r="M8" s="7">
        <v>4</v>
      </c>
      <c r="N8" s="7" t="s">
        <v>33</v>
      </c>
      <c r="O8" s="7">
        <v>30</v>
      </c>
      <c r="P8" s="36"/>
      <c r="Q8" s="35">
        <f t="shared" si="1"/>
        <v>0</v>
      </c>
      <c r="R8" s="53">
        <f>VLOOKUP(P8,Referens!$V$2700:$X$2778,3,TRUE)</f>
        <v>1</v>
      </c>
      <c r="S8" s="7">
        <f>VLOOKUP(P8,Referens!$E$2:$G$6,3,TRUE)</f>
        <v>4</v>
      </c>
      <c r="U8" s="2"/>
      <c r="V8" s="2"/>
      <c r="W8" s="20">
        <v>4</v>
      </c>
      <c r="X8" s="20"/>
      <c r="Y8" s="2" t="s">
        <v>32</v>
      </c>
      <c r="Z8" s="44">
        <v>195</v>
      </c>
      <c r="AA8" s="45">
        <f>VLOOKUP(Z8,Referens!$V$522:$X$1066,3,TRUE)</f>
        <v>3.2745000000000002</v>
      </c>
      <c r="AB8" s="37"/>
      <c r="AC8" s="13"/>
      <c r="AD8" s="23">
        <f t="shared" si="2"/>
        <v>0</v>
      </c>
      <c r="AE8" s="50">
        <f t="shared" si="5"/>
        <v>2.2745000000000002</v>
      </c>
      <c r="AF8" s="7">
        <f>VLOOKUP(AB8,Referens!$A$2:$C$16,3,TRUE)</f>
        <v>0</v>
      </c>
      <c r="AG8" s="12"/>
      <c r="AI8" s="2"/>
      <c r="AJ8" s="2"/>
      <c r="AK8" s="20">
        <v>4</v>
      </c>
      <c r="AL8" s="38"/>
      <c r="AM8" s="38"/>
      <c r="AN8" s="38"/>
      <c r="AO8" s="2">
        <v>270</v>
      </c>
      <c r="AP8" s="2" t="str">
        <f t="shared" si="3"/>
        <v/>
      </c>
      <c r="AQ8" s="21" t="e">
        <f>AP8/AO8</f>
        <v>#VALUE!</v>
      </c>
      <c r="AR8" s="2"/>
      <c r="AT8" s="2"/>
      <c r="AU8" s="2"/>
      <c r="AV8" s="7">
        <v>4</v>
      </c>
      <c r="AW8" s="38"/>
      <c r="AX8" s="38"/>
      <c r="AY8" s="12"/>
      <c r="AZ8" s="7">
        <v>145</v>
      </c>
      <c r="BA8" s="2" t="str">
        <f>IF((AW8&lt;&gt;"")*OR(AX8&lt;&gt;""),SQRT((AZ8-AW8)*(AZ8-AW8)+(AX8*AX8)),"")</f>
        <v/>
      </c>
      <c r="BB8" s="21" t="e">
        <f>BA8/AZ8</f>
        <v>#VALUE!</v>
      </c>
      <c r="BC8" s="7" t="e">
        <f>VLOOKUP(BA8,Referens!$A$2:$C$16,3,TRUE)</f>
        <v>#N/A</v>
      </c>
      <c r="BE8" s="2"/>
      <c r="BF8" s="2"/>
      <c r="BG8" s="7">
        <v>4</v>
      </c>
      <c r="BH8" s="38"/>
      <c r="BI8" s="38"/>
      <c r="BJ8" s="2">
        <v>63</v>
      </c>
      <c r="BK8" s="2" t="str">
        <f t="shared" si="4"/>
        <v/>
      </c>
      <c r="BL8" s="21" t="str">
        <f t="shared" si="6"/>
        <v/>
      </c>
      <c r="BM8" s="7" t="str">
        <f>IF(BH8=0,"",VLOOKUP(BK8,Referens!$A$2:$C$16,3,TRUE))</f>
        <v/>
      </c>
      <c r="BO8" s="2"/>
      <c r="BP8" s="2"/>
      <c r="BQ8" s="7">
        <v>4</v>
      </c>
      <c r="BR8" s="7">
        <v>2.5</v>
      </c>
      <c r="BS8" s="37"/>
      <c r="BT8" s="2">
        <f>VLOOKUP(BR8,Referens!$A$2:$C$16,3,TRUE)</f>
        <v>1.56</v>
      </c>
      <c r="BU8" s="2" t="str">
        <f t="shared" si="7"/>
        <v/>
      </c>
      <c r="BX8" s="2"/>
      <c r="BY8" s="2"/>
      <c r="BZ8" s="7">
        <v>4</v>
      </c>
      <c r="CA8" s="7"/>
      <c r="CB8" s="37"/>
      <c r="CC8" s="2">
        <f>VLOOKUP(CA8,Referens!$A$2:$C$16,3,TRUE)</f>
        <v>0</v>
      </c>
      <c r="CD8" s="2" t="str">
        <f>IF(CA8=0,"",VLOOKUP(CB8,Referens!$E$11:$G$15,3,TRUE))</f>
        <v/>
      </c>
      <c r="CE8">
        <v>8</v>
      </c>
    </row>
    <row r="9" spans="1:84" ht="14.25" customHeight="1" x14ac:dyDescent="0.25">
      <c r="A9" s="2"/>
      <c r="B9" s="2"/>
      <c r="C9" s="7">
        <v>5</v>
      </c>
      <c r="D9" s="7" t="s">
        <v>36</v>
      </c>
      <c r="E9" s="7">
        <v>15</v>
      </c>
      <c r="F9" s="36"/>
      <c r="G9" s="35">
        <f t="shared" si="0"/>
        <v>0</v>
      </c>
      <c r="H9" s="53">
        <f>VLOOKUP(F9,Referens!$V$2700:$X$2778,3,TRUE)</f>
        <v>1</v>
      </c>
      <c r="I9" s="7">
        <f>VLOOKUP(F9,Referens!$E$2:$G$6,3,TRUE)</f>
        <v>4</v>
      </c>
      <c r="K9" s="2"/>
      <c r="L9" s="2"/>
      <c r="M9" s="7">
        <v>5</v>
      </c>
      <c r="N9" s="7" t="s">
        <v>33</v>
      </c>
      <c r="O9" s="7">
        <v>30</v>
      </c>
      <c r="P9" s="36"/>
      <c r="Q9" s="35">
        <f t="shared" si="1"/>
        <v>0</v>
      </c>
      <c r="R9" s="53">
        <f>VLOOKUP(P9,Referens!$V$2700:$X$2778,3,TRUE)</f>
        <v>1</v>
      </c>
      <c r="S9" s="7">
        <f>VLOOKUP(P9,Referens!$E$2:$G$6,3,TRUE)</f>
        <v>4</v>
      </c>
      <c r="U9" s="2"/>
      <c r="V9" s="2"/>
      <c r="W9" s="20">
        <v>5</v>
      </c>
      <c r="X9" s="20"/>
      <c r="Y9" s="2" t="s">
        <v>32</v>
      </c>
      <c r="Z9" s="44">
        <v>172</v>
      </c>
      <c r="AA9" s="45">
        <f>VLOOKUP(Z9,Referens!$V$522:$X$1066,3,TRUE)</f>
        <v>3.1240000000000001</v>
      </c>
      <c r="AB9" s="37"/>
      <c r="AC9" s="13"/>
      <c r="AD9" s="23">
        <f t="shared" si="2"/>
        <v>0</v>
      </c>
      <c r="AE9" s="50">
        <f t="shared" si="5"/>
        <v>2.1240000000000001</v>
      </c>
      <c r="AF9" s="7">
        <f>VLOOKUP(AB9,Referens!$A$2:$C$16,3,TRUE)</f>
        <v>0</v>
      </c>
      <c r="AG9" s="12"/>
      <c r="AI9" s="2"/>
      <c r="AJ9" s="2"/>
      <c r="AK9" s="20">
        <v>5</v>
      </c>
      <c r="AL9" s="38"/>
      <c r="AM9" s="38"/>
      <c r="AN9" s="38"/>
      <c r="AO9" s="2">
        <v>270</v>
      </c>
      <c r="AP9" s="2" t="str">
        <f t="shared" si="3"/>
        <v/>
      </c>
      <c r="AQ9" s="21" t="e">
        <f>AP9/AO9</f>
        <v>#VALUE!</v>
      </c>
      <c r="AR9" s="2"/>
      <c r="AT9" s="2"/>
      <c r="AU9" s="2"/>
      <c r="AV9" s="7">
        <v>5</v>
      </c>
      <c r="AW9" s="38"/>
      <c r="AX9" s="38"/>
      <c r="AY9" s="12"/>
      <c r="AZ9" s="7">
        <v>145</v>
      </c>
      <c r="BA9" s="2" t="str">
        <f>IF((AW9&lt;&gt;"")*OR(AX9&lt;&gt;""),SQRT((AZ9-AW9)*(AZ9-AW9)+(AX9*AX9)),"")</f>
        <v/>
      </c>
      <c r="BB9" s="21" t="e">
        <f>BA9/AZ9</f>
        <v>#VALUE!</v>
      </c>
      <c r="BC9" s="7" t="e">
        <f>VLOOKUP(BA9,Referens!$A$2:$C$16,3,TRUE)</f>
        <v>#N/A</v>
      </c>
      <c r="BE9" s="2"/>
      <c r="BF9" s="2"/>
      <c r="BG9" s="7">
        <v>5</v>
      </c>
      <c r="BH9" s="38"/>
      <c r="BI9" s="38"/>
      <c r="BJ9" s="2">
        <v>48</v>
      </c>
      <c r="BK9" s="2" t="str">
        <f t="shared" si="4"/>
        <v/>
      </c>
      <c r="BL9" s="21" t="str">
        <f t="shared" si="6"/>
        <v/>
      </c>
      <c r="BM9" s="7" t="str">
        <f>IF(BH9=0,"",VLOOKUP(BK9,Referens!$A$2:$C$16,3,TRUE))</f>
        <v/>
      </c>
      <c r="BO9" s="2"/>
      <c r="BP9" s="2"/>
      <c r="BQ9" s="7">
        <v>5</v>
      </c>
      <c r="BR9" s="7">
        <v>3</v>
      </c>
      <c r="BS9" s="37"/>
      <c r="BT9" s="2">
        <f>VLOOKUP(BR9,Referens!$A$2:$C$16,3,TRUE)</f>
        <v>1.61</v>
      </c>
      <c r="BU9" s="2" t="str">
        <f t="shared" si="7"/>
        <v/>
      </c>
      <c r="BX9" s="2"/>
      <c r="BY9" s="2"/>
      <c r="BZ9" s="7">
        <v>5</v>
      </c>
      <c r="CA9" s="8"/>
      <c r="CB9" s="37"/>
      <c r="CC9" s="2">
        <f>VLOOKUP(CA9,Referens!$A$2:$C$16,3,TRUE)</f>
        <v>0</v>
      </c>
      <c r="CD9" s="2" t="str">
        <f>IF(CA9=0,"",VLOOKUP(CB9,Referens!$E$11:$G$15,3,TRUE))</f>
        <v/>
      </c>
    </row>
    <row r="10" spans="1:84" ht="14.25" customHeight="1" x14ac:dyDescent="0.25">
      <c r="A10" s="2"/>
      <c r="B10" s="2"/>
      <c r="C10" s="7">
        <v>6</v>
      </c>
      <c r="D10" s="7" t="s">
        <v>37</v>
      </c>
      <c r="E10" s="7">
        <v>25</v>
      </c>
      <c r="F10" s="36"/>
      <c r="G10" s="35">
        <f t="shared" si="0"/>
        <v>0</v>
      </c>
      <c r="H10" s="53">
        <f>VLOOKUP(F10,Referens!$V$2700:$X$2778,3,TRUE)</f>
        <v>1</v>
      </c>
      <c r="I10" s="7">
        <f>VLOOKUP(F10,Referens!$E$2:$G$6,3,TRUE)</f>
        <v>4</v>
      </c>
      <c r="K10" s="2"/>
      <c r="L10" s="2"/>
      <c r="M10" s="7">
        <v>6</v>
      </c>
      <c r="N10" s="7" t="s">
        <v>33</v>
      </c>
      <c r="O10" s="7">
        <v>30</v>
      </c>
      <c r="P10" s="36"/>
      <c r="Q10" s="35">
        <f t="shared" si="1"/>
        <v>0</v>
      </c>
      <c r="R10" s="53">
        <f>VLOOKUP(P10,Referens!$V$2700:$X$2778,3,TRUE)</f>
        <v>1</v>
      </c>
      <c r="S10" s="7">
        <f>VLOOKUP(P10,Referens!$E$2:$G$6,3,TRUE)</f>
        <v>4</v>
      </c>
      <c r="U10" s="2"/>
      <c r="V10" s="2"/>
      <c r="W10" s="20">
        <v>6</v>
      </c>
      <c r="X10" s="20"/>
      <c r="Y10" s="2" t="s">
        <v>32</v>
      </c>
      <c r="Z10" s="44">
        <v>185</v>
      </c>
      <c r="AA10" s="45">
        <f>VLOOKUP(Z10,Referens!$V$522:$X$1066,3,TRUE)</f>
        <v>3.2029999999999998</v>
      </c>
      <c r="AB10" s="37"/>
      <c r="AC10" s="13"/>
      <c r="AD10" s="23">
        <f t="shared" si="2"/>
        <v>0</v>
      </c>
      <c r="AE10" s="50">
        <f t="shared" si="5"/>
        <v>2.2029999999999998</v>
      </c>
      <c r="AF10" s="7">
        <f>VLOOKUP(AB10,Referens!$A$2:$C$16,3,TRUE)</f>
        <v>0</v>
      </c>
      <c r="AG10" s="12"/>
      <c r="AK10" s="4"/>
      <c r="AL10" s="26" t="s">
        <v>38</v>
      </c>
      <c r="AM10" s="31" t="e">
        <f>AVERAGE(AM5:AM9)/MEDIAN(AL5:AL9)</f>
        <v>#DIV/0!</v>
      </c>
      <c r="AQ10" s="26" t="s">
        <v>39</v>
      </c>
      <c r="AR10" s="31" t="e">
        <f>AVERAGE(AQ5:AQ9)</f>
        <v>#VALUE!</v>
      </c>
      <c r="BA10" s="24" t="s">
        <v>39</v>
      </c>
      <c r="BB10" s="25" t="e">
        <f>AVERAGE(BB5:BB9)</f>
        <v>#VALUE!</v>
      </c>
      <c r="BE10" s="2"/>
      <c r="BF10" s="2"/>
      <c r="BG10" s="7">
        <v>6</v>
      </c>
      <c r="BH10" s="38"/>
      <c r="BI10" s="38"/>
      <c r="BJ10" s="2">
        <v>57</v>
      </c>
      <c r="BK10" s="2" t="str">
        <f t="shared" si="4"/>
        <v/>
      </c>
      <c r="BL10" s="21" t="str">
        <f t="shared" si="6"/>
        <v/>
      </c>
      <c r="BM10" s="7" t="str">
        <f>IF(BH10=0,"",VLOOKUP(BK10,Referens!$A$2:$C$16,3,TRUE))</f>
        <v/>
      </c>
      <c r="BO10" s="2"/>
      <c r="BP10" s="2"/>
      <c r="BQ10" s="7">
        <v>6</v>
      </c>
      <c r="BR10" s="7">
        <v>1</v>
      </c>
      <c r="BS10" s="37"/>
      <c r="BT10" s="2">
        <f>VLOOKUP(BR10,Referens!$A$2:$C$16,3,TRUE)</f>
        <v>1.1299999999999999</v>
      </c>
      <c r="BU10" s="2" t="str">
        <f t="shared" si="7"/>
        <v/>
      </c>
      <c r="BX10" s="2"/>
      <c r="BY10" s="2"/>
      <c r="BZ10" s="7">
        <v>6</v>
      </c>
      <c r="CA10" s="7"/>
      <c r="CB10" s="37"/>
      <c r="CC10" s="2">
        <f>VLOOKUP(CA10,Referens!$A$2:$C$16,3,TRUE)</f>
        <v>0</v>
      </c>
      <c r="CD10" s="2" t="str">
        <f>IF(CA10=0,"",VLOOKUP(CB10,Referens!$E$11:$G$15,3,TRUE))</f>
        <v/>
      </c>
    </row>
    <row r="11" spans="1:84" ht="14.25" customHeight="1" x14ac:dyDescent="0.25">
      <c r="A11" s="2"/>
      <c r="B11" s="2"/>
      <c r="C11" s="7">
        <v>7</v>
      </c>
      <c r="D11" s="7" t="s">
        <v>40</v>
      </c>
      <c r="E11" s="7">
        <v>10</v>
      </c>
      <c r="F11" s="36"/>
      <c r="G11" s="35">
        <f t="shared" si="0"/>
        <v>0</v>
      </c>
      <c r="H11" s="53">
        <f>VLOOKUP(F11,Referens!$V$2700:$X$2778,3,TRUE)</f>
        <v>1</v>
      </c>
      <c r="I11" s="7">
        <f>VLOOKUP(F11,Referens!$E$2:$G$6,3,TRUE)</f>
        <v>4</v>
      </c>
      <c r="K11" s="2"/>
      <c r="L11" s="2"/>
      <c r="M11" s="7">
        <v>7</v>
      </c>
      <c r="N11" s="7" t="s">
        <v>34</v>
      </c>
      <c r="O11" s="7">
        <v>20</v>
      </c>
      <c r="P11" s="36"/>
      <c r="Q11" s="35">
        <f t="shared" si="1"/>
        <v>0</v>
      </c>
      <c r="R11" s="53">
        <f>VLOOKUP(P11,Referens!$V$2700:$X$2778,3,TRUE)</f>
        <v>1</v>
      </c>
      <c r="S11" s="7">
        <f>VLOOKUP(P11,Referens!$E$2:$G$6,3,TRUE)</f>
        <v>4</v>
      </c>
      <c r="U11" s="2"/>
      <c r="V11" s="2"/>
      <c r="W11" s="20">
        <v>7</v>
      </c>
      <c r="X11" s="20"/>
      <c r="Y11" s="2" t="s">
        <v>32</v>
      </c>
      <c r="Z11" s="44">
        <v>211</v>
      </c>
      <c r="AA11" s="45">
        <f>VLOOKUP(Z11,Referens!$V$522:$X$1066,3,TRUE)</f>
        <v>3.3915000000000002</v>
      </c>
      <c r="AB11" s="37"/>
      <c r="AC11" s="13"/>
      <c r="AD11" s="23">
        <f t="shared" si="2"/>
        <v>0</v>
      </c>
      <c r="AE11" s="50">
        <f t="shared" si="5"/>
        <v>2.3915000000000002</v>
      </c>
      <c r="AF11" s="7">
        <f>VLOOKUP(AB11,Referens!$A$2:$C$16,3,TRUE)</f>
        <v>0</v>
      </c>
      <c r="AG11" s="12"/>
      <c r="BE11" s="2"/>
      <c r="BF11" s="2"/>
      <c r="BG11" s="7">
        <v>7</v>
      </c>
      <c r="BH11" s="38"/>
      <c r="BI11" s="38"/>
      <c r="BJ11" s="2">
        <v>33</v>
      </c>
      <c r="BK11" s="2" t="str">
        <f t="shared" si="4"/>
        <v/>
      </c>
      <c r="BL11" s="21" t="str">
        <f t="shared" si="6"/>
        <v/>
      </c>
      <c r="BM11" s="7" t="str">
        <f>IF(BH11=0,"",VLOOKUP(BK11,Referens!$A$2:$C$16,3,TRUE))</f>
        <v/>
      </c>
      <c r="BO11" s="2"/>
      <c r="BP11" s="2"/>
      <c r="BQ11" s="7">
        <v>7</v>
      </c>
      <c r="BR11" s="7">
        <v>1.5</v>
      </c>
      <c r="BS11" s="37"/>
      <c r="BT11" s="2">
        <f>VLOOKUP(BR11,Referens!$A$2:$C$16,3,TRUE)</f>
        <v>1.23</v>
      </c>
      <c r="BU11" s="2" t="str">
        <f t="shared" si="7"/>
        <v/>
      </c>
      <c r="BX11" s="2"/>
      <c r="BY11" s="2"/>
      <c r="BZ11" s="7">
        <v>7</v>
      </c>
      <c r="CA11" s="7"/>
      <c r="CB11" s="37"/>
      <c r="CC11" s="2">
        <f>VLOOKUP(CA11,Referens!$A$2:$C$16,3,TRUE)</f>
        <v>0</v>
      </c>
      <c r="CD11" s="2" t="str">
        <f>IF(CA11=0,"",VLOOKUP(CB11,Referens!$E$11:$G$15,3,TRUE))</f>
        <v/>
      </c>
    </row>
    <row r="12" spans="1:84" ht="14.25" customHeight="1" x14ac:dyDescent="0.25">
      <c r="A12" s="2"/>
      <c r="B12" s="2"/>
      <c r="C12" s="7">
        <v>8</v>
      </c>
      <c r="D12" s="7" t="s">
        <v>41</v>
      </c>
      <c r="E12" s="7">
        <v>20</v>
      </c>
      <c r="F12" s="36"/>
      <c r="G12" s="35">
        <f t="shared" si="0"/>
        <v>0</v>
      </c>
      <c r="H12" s="53">
        <f>VLOOKUP(F12,Referens!$V$2700:$X$2778,3,TRUE)</f>
        <v>1</v>
      </c>
      <c r="I12" s="7">
        <f>VLOOKUP(F12,Referens!$E$2:$G$6,3,TRUE)</f>
        <v>4</v>
      </c>
      <c r="K12" s="2"/>
      <c r="L12" s="2"/>
      <c r="M12" s="7">
        <v>8</v>
      </c>
      <c r="N12" s="7" t="s">
        <v>34</v>
      </c>
      <c r="O12" s="7">
        <v>20</v>
      </c>
      <c r="P12" s="36"/>
      <c r="Q12" s="35">
        <f t="shared" si="1"/>
        <v>0</v>
      </c>
      <c r="R12" s="53">
        <f>VLOOKUP(P12,Referens!$V$2700:$X$2778,3,TRUE)</f>
        <v>1</v>
      </c>
      <c r="S12" s="7">
        <f>VLOOKUP(P12,Referens!$E$2:$G$6,3,TRUE)</f>
        <v>4</v>
      </c>
      <c r="U12" s="2"/>
      <c r="V12" s="2"/>
      <c r="W12" s="20">
        <v>8</v>
      </c>
      <c r="X12" s="20"/>
      <c r="Y12" s="2" t="s">
        <v>42</v>
      </c>
      <c r="Z12" s="44">
        <v>87</v>
      </c>
      <c r="AA12" s="45">
        <f>VLOOKUP(Z12,Referens!$V$522:$X$1066,3,TRUE)</f>
        <v>2.7875000000000001</v>
      </c>
      <c r="AB12" s="37"/>
      <c r="AC12" s="13"/>
      <c r="AD12" s="23">
        <f t="shared" ref="AD12:AD28" si="8">AB12/Z12</f>
        <v>0</v>
      </c>
      <c r="AE12" s="50">
        <f t="shared" si="5"/>
        <v>1.7875000000000001</v>
      </c>
      <c r="AF12" s="7">
        <f>VLOOKUP(AB12,Referens!$A$2:$C$16,3,TRUE)</f>
        <v>0</v>
      </c>
      <c r="AG12" s="12"/>
      <c r="AI12" s="30" t="s">
        <v>0</v>
      </c>
      <c r="AJ12" s="19"/>
      <c r="AK12" s="19"/>
      <c r="AL12" s="19"/>
      <c r="AM12" s="19"/>
      <c r="AN12" s="19"/>
      <c r="AO12" s="19"/>
      <c r="AP12" s="19"/>
      <c r="AQ12" s="19"/>
      <c r="AR12" s="19"/>
      <c r="AT12" s="28" t="s">
        <v>0</v>
      </c>
      <c r="AU12" s="28"/>
      <c r="AV12" s="28"/>
      <c r="AW12" s="28"/>
      <c r="AX12" s="28"/>
      <c r="AY12" s="28"/>
      <c r="AZ12" s="48"/>
      <c r="BA12" s="28"/>
      <c r="BB12" s="28"/>
      <c r="BC12" s="28"/>
      <c r="BE12" s="2"/>
      <c r="BF12" s="2"/>
      <c r="BG12" s="7">
        <v>8</v>
      </c>
      <c r="BH12" s="38"/>
      <c r="BI12" s="38"/>
      <c r="BJ12" s="2">
        <v>66</v>
      </c>
      <c r="BK12" s="2" t="str">
        <f t="shared" si="4"/>
        <v/>
      </c>
      <c r="BL12" s="21" t="str">
        <f t="shared" si="6"/>
        <v/>
      </c>
      <c r="BM12" s="7" t="str">
        <f>IF(BH12=0,"",VLOOKUP(BK12,Referens!$A$2:$C$16,3,TRUE))</f>
        <v/>
      </c>
      <c r="BO12" s="2"/>
      <c r="BP12" s="2"/>
      <c r="BQ12" s="7">
        <v>8</v>
      </c>
      <c r="BR12" s="7">
        <v>2</v>
      </c>
      <c r="BS12" s="37"/>
      <c r="BT12" s="2">
        <f>VLOOKUP(BR12,Referens!$A$2:$C$16,3,TRUE)</f>
        <v>1.42</v>
      </c>
      <c r="BU12" s="2" t="str">
        <f t="shared" si="7"/>
        <v/>
      </c>
      <c r="BX12" s="2"/>
      <c r="BY12" s="2"/>
      <c r="BZ12" s="7">
        <v>8</v>
      </c>
      <c r="CA12" s="8"/>
      <c r="CB12" s="37"/>
      <c r="CC12" s="2">
        <f>VLOOKUP(CA12,Referens!$A$2:$C$16,3,TRUE)</f>
        <v>0</v>
      </c>
      <c r="CD12" s="2" t="str">
        <f>IF(CA12=0,"",VLOOKUP(CB12,Referens!$E$11:$G$15,3,TRUE))</f>
        <v/>
      </c>
    </row>
    <row r="13" spans="1:84" ht="14.25" customHeight="1" x14ac:dyDescent="0.25">
      <c r="A13" s="2"/>
      <c r="B13" s="2"/>
      <c r="C13" s="7">
        <v>9</v>
      </c>
      <c r="D13" s="7" t="s">
        <v>31</v>
      </c>
      <c r="E13" s="7">
        <v>10</v>
      </c>
      <c r="F13" s="36"/>
      <c r="G13" s="35">
        <f t="shared" si="0"/>
        <v>0</v>
      </c>
      <c r="H13" s="53">
        <f>VLOOKUP(F13,Referens!$V$2700:$X$2778,3,TRUE)</f>
        <v>1</v>
      </c>
      <c r="I13" s="7">
        <f>VLOOKUP(F13,Referens!$E$2:$G$6,3,TRUE)</f>
        <v>4</v>
      </c>
      <c r="K13" s="2"/>
      <c r="L13" s="2"/>
      <c r="M13" s="7">
        <v>9</v>
      </c>
      <c r="N13" s="7" t="s">
        <v>34</v>
      </c>
      <c r="O13" s="7">
        <v>20</v>
      </c>
      <c r="P13" s="36"/>
      <c r="Q13" s="35">
        <f t="shared" si="1"/>
        <v>0</v>
      </c>
      <c r="R13" s="53">
        <f>VLOOKUP(P13,Referens!$V$2700:$X$2778,3,TRUE)</f>
        <v>1</v>
      </c>
      <c r="S13" s="7">
        <f>VLOOKUP(P13,Referens!$E$2:$G$6,3,TRUE)</f>
        <v>4</v>
      </c>
      <c r="U13" s="2"/>
      <c r="V13" s="2"/>
      <c r="W13" s="20">
        <v>9</v>
      </c>
      <c r="X13" s="20"/>
      <c r="Y13" s="2" t="s">
        <v>32</v>
      </c>
      <c r="Z13" s="44">
        <v>184</v>
      </c>
      <c r="AA13" s="45">
        <f>VLOOKUP(Z13,Referens!$V$522:$X$1066,3,TRUE)</f>
        <v>3.1964999999999999</v>
      </c>
      <c r="AB13" s="37"/>
      <c r="AC13" s="13"/>
      <c r="AD13" s="23">
        <f t="shared" si="8"/>
        <v>0</v>
      </c>
      <c r="AE13" s="50">
        <f t="shared" si="5"/>
        <v>2.1964999999999999</v>
      </c>
      <c r="AF13" s="7">
        <f>VLOOKUP(AB13,Referens!$A$2:$C$16,3,TRUE)</f>
        <v>0</v>
      </c>
      <c r="AG13" s="12"/>
      <c r="AI13" s="11" t="s">
        <v>1</v>
      </c>
      <c r="AJ13" t="s">
        <v>6</v>
      </c>
      <c r="AK13" s="4" t="s">
        <v>43</v>
      </c>
      <c r="AM13" s="1"/>
      <c r="AT13" s="11" t="s">
        <v>1</v>
      </c>
      <c r="AU13" t="s">
        <v>7</v>
      </c>
      <c r="AV13" s="16" t="s">
        <v>5</v>
      </c>
      <c r="AX13" s="1"/>
      <c r="BE13" s="2"/>
      <c r="BF13" s="2"/>
      <c r="BG13" s="7">
        <v>9</v>
      </c>
      <c r="BH13" s="38"/>
      <c r="BI13" s="38"/>
      <c r="BJ13" s="2">
        <v>54</v>
      </c>
      <c r="BK13" s="2" t="str">
        <f t="shared" si="4"/>
        <v/>
      </c>
      <c r="BL13" s="21" t="str">
        <f t="shared" si="6"/>
        <v/>
      </c>
      <c r="BM13" s="7" t="str">
        <f>IF(BH13=0,"",VLOOKUP(BK13,Referens!$A$2:$C$16,3,TRUE))</f>
        <v/>
      </c>
      <c r="BO13" s="2"/>
      <c r="BP13" s="2"/>
      <c r="BQ13" s="7">
        <v>9</v>
      </c>
      <c r="BR13" s="7">
        <v>2.5</v>
      </c>
      <c r="BS13" s="37"/>
      <c r="BT13" s="2">
        <f>VLOOKUP(BR13,Referens!$A$2:$C$16,3,TRUE)</f>
        <v>1.56</v>
      </c>
      <c r="BU13" s="2" t="str">
        <f t="shared" si="7"/>
        <v/>
      </c>
      <c r="BX13" s="2"/>
      <c r="BY13" s="2"/>
      <c r="BZ13" s="7">
        <v>9</v>
      </c>
      <c r="CA13" s="7"/>
      <c r="CB13" s="37"/>
      <c r="CC13" s="2">
        <f>VLOOKUP(CA13,Referens!$A$2:$C$16,3,TRUE)</f>
        <v>0</v>
      </c>
      <c r="CD13" s="2" t="str">
        <f>IF(CA13=0,"",VLOOKUP(CB13,Referens!$E$11:$G$15,3,TRUE))</f>
        <v/>
      </c>
    </row>
    <row r="14" spans="1:84" ht="14.25" customHeight="1" x14ac:dyDescent="0.25">
      <c r="A14" s="2"/>
      <c r="B14" s="2"/>
      <c r="C14" s="7">
        <v>10</v>
      </c>
      <c r="D14" s="7" t="s">
        <v>33</v>
      </c>
      <c r="E14" s="7">
        <v>30</v>
      </c>
      <c r="F14" s="36"/>
      <c r="G14" s="35">
        <f t="shared" si="0"/>
        <v>0</v>
      </c>
      <c r="H14" s="53">
        <f>VLOOKUP(F14,Referens!$V$2700:$X$2778,3,TRUE)</f>
        <v>1</v>
      </c>
      <c r="I14" s="7">
        <f>VLOOKUP(F14,Referens!$E$2:$G$6,3,TRUE)</f>
        <v>4</v>
      </c>
      <c r="K14" s="2"/>
      <c r="L14" s="2"/>
      <c r="M14" s="7">
        <v>10</v>
      </c>
      <c r="N14" s="7" t="s">
        <v>35</v>
      </c>
      <c r="O14" s="7">
        <v>40</v>
      </c>
      <c r="P14" s="36"/>
      <c r="Q14" s="35">
        <f t="shared" si="1"/>
        <v>0</v>
      </c>
      <c r="R14" s="53">
        <f>VLOOKUP(P14,Referens!$V$2700:$X$2778,3,TRUE)</f>
        <v>1</v>
      </c>
      <c r="S14" s="7">
        <f>VLOOKUP(P14,Referens!$E$2:$G$6,3,TRUE)</f>
        <v>4</v>
      </c>
      <c r="U14" s="2"/>
      <c r="V14" s="2"/>
      <c r="W14" s="20">
        <v>10</v>
      </c>
      <c r="X14" s="20"/>
      <c r="Y14" s="2" t="s">
        <v>32</v>
      </c>
      <c r="Z14" s="44">
        <v>190</v>
      </c>
      <c r="AA14" s="45">
        <f>VLOOKUP(Z14,Referens!$V$522:$X$1066,3,TRUE)</f>
        <v>3.242</v>
      </c>
      <c r="AB14" s="37"/>
      <c r="AC14" s="13"/>
      <c r="AD14" s="23">
        <f t="shared" si="8"/>
        <v>0</v>
      </c>
      <c r="AE14" s="50">
        <f t="shared" si="5"/>
        <v>2.242</v>
      </c>
      <c r="AF14" s="7">
        <f>VLOOKUP(AB14,Referens!$A$2:$C$16,3,TRUE)</f>
        <v>0</v>
      </c>
      <c r="AG14" s="12"/>
      <c r="AK14" s="4"/>
      <c r="AM14" s="1"/>
      <c r="AY14" s="1"/>
      <c r="BK14" s="24" t="s">
        <v>39</v>
      </c>
      <c r="BL14" s="25" t="e">
        <f>AVERAGE(BL5:BL13)</f>
        <v>#DIV/0!</v>
      </c>
      <c r="BM14">
        <f>SUM(BM5:BM13)</f>
        <v>0</v>
      </c>
      <c r="BO14" s="2"/>
      <c r="BP14" s="2"/>
      <c r="BQ14" s="7">
        <v>10</v>
      </c>
      <c r="BR14" s="7">
        <v>3</v>
      </c>
      <c r="BS14" s="37"/>
      <c r="BT14" s="2">
        <f>VLOOKUP(BR14,Referens!$A$2:$C$16,3,TRUE)</f>
        <v>1.61</v>
      </c>
      <c r="BU14" s="2" t="str">
        <f t="shared" si="7"/>
        <v/>
      </c>
      <c r="BX14" s="2"/>
      <c r="BY14" s="2"/>
      <c r="BZ14" s="7">
        <v>10</v>
      </c>
      <c r="CA14" s="7"/>
      <c r="CB14" s="37"/>
      <c r="CC14" s="2">
        <f>VLOOKUP(CA14,Referens!$A$2:$C$16,3,TRUE)</f>
        <v>0</v>
      </c>
      <c r="CD14" s="2" t="str">
        <f>IF(CA14=0,"",VLOOKUP(CB14,Referens!$E$11:$G$15,3,TRUE))</f>
        <v/>
      </c>
    </row>
    <row r="15" spans="1:84" ht="14.25" customHeight="1" x14ac:dyDescent="0.25">
      <c r="A15" s="2"/>
      <c r="B15" s="2"/>
      <c r="C15" s="7">
        <v>11</v>
      </c>
      <c r="D15" s="7" t="s">
        <v>34</v>
      </c>
      <c r="E15" s="7">
        <v>20</v>
      </c>
      <c r="F15" s="36"/>
      <c r="G15" s="35">
        <f t="shared" si="0"/>
        <v>0</v>
      </c>
      <c r="H15" s="53">
        <f>VLOOKUP(F15,Referens!$V$2700:$X$2778,3,TRUE)</f>
        <v>1</v>
      </c>
      <c r="I15" s="7">
        <f>VLOOKUP(F15,Referens!$E$2:$G$6,3,TRUE)</f>
        <v>4</v>
      </c>
      <c r="K15" s="2"/>
      <c r="L15" s="2"/>
      <c r="M15" s="7">
        <v>11</v>
      </c>
      <c r="N15" s="7" t="s">
        <v>35</v>
      </c>
      <c r="O15" s="7">
        <v>40</v>
      </c>
      <c r="P15" s="36"/>
      <c r="Q15" s="35">
        <f t="shared" si="1"/>
        <v>0</v>
      </c>
      <c r="R15" s="53">
        <f>VLOOKUP(P15,Referens!$V$2700:$X$2778,3,TRUE)</f>
        <v>1</v>
      </c>
      <c r="S15" s="7">
        <f>VLOOKUP(P15,Referens!$E$2:$G$6,3,TRUE)</f>
        <v>4</v>
      </c>
      <c r="U15" s="2"/>
      <c r="V15" s="2"/>
      <c r="W15" s="20">
        <v>11</v>
      </c>
      <c r="X15" s="20"/>
      <c r="Y15" s="2" t="s">
        <v>32</v>
      </c>
      <c r="Z15" s="44">
        <v>142.5</v>
      </c>
      <c r="AA15" s="45">
        <f>VLOOKUP(Z15,Referens!$V$522:$X$1066,3,TRUE)</f>
        <v>2.9660000000000002</v>
      </c>
      <c r="AB15" s="37"/>
      <c r="AC15" s="13"/>
      <c r="AD15" s="23">
        <f t="shared" si="8"/>
        <v>0</v>
      </c>
      <c r="AE15" s="50">
        <f t="shared" si="5"/>
        <v>1.9660000000000002</v>
      </c>
      <c r="AF15" s="7">
        <f>VLOOKUP(AB15,Referens!$A$2:$C$16,3,TRUE)</f>
        <v>0</v>
      </c>
      <c r="AG15" s="12"/>
      <c r="AI15" s="10" t="s">
        <v>10</v>
      </c>
      <c r="AJ15" s="10" t="s">
        <v>1</v>
      </c>
      <c r="AK15" s="10" t="s">
        <v>11</v>
      </c>
      <c r="AL15" s="10" t="s">
        <v>22</v>
      </c>
      <c r="AM15" s="10" t="s">
        <v>23</v>
      </c>
      <c r="AN15" s="10" t="s">
        <v>24</v>
      </c>
      <c r="AO15" s="10" t="s">
        <v>25</v>
      </c>
      <c r="AP15" s="10" t="s">
        <v>26</v>
      </c>
      <c r="AQ15" s="10" t="s">
        <v>15</v>
      </c>
      <c r="AR15" s="10" t="s">
        <v>21</v>
      </c>
      <c r="AT15" s="10" t="s">
        <v>10</v>
      </c>
      <c r="AU15" s="10" t="s">
        <v>1</v>
      </c>
      <c r="AV15" s="17" t="s">
        <v>11</v>
      </c>
      <c r="AW15" s="10" t="s">
        <v>22</v>
      </c>
      <c r="AX15" s="10" t="s">
        <v>23</v>
      </c>
      <c r="AY15" s="10" t="s">
        <v>24</v>
      </c>
      <c r="AZ15" s="17" t="s">
        <v>25</v>
      </c>
      <c r="BA15" s="10" t="s">
        <v>26</v>
      </c>
      <c r="BB15" s="10" t="s">
        <v>15</v>
      </c>
      <c r="BC15" s="10" t="s">
        <v>21</v>
      </c>
      <c r="BO15" s="2"/>
      <c r="BP15" s="2"/>
      <c r="BQ15" s="7">
        <v>11</v>
      </c>
      <c r="BR15" s="7">
        <v>1</v>
      </c>
      <c r="BS15" s="37"/>
      <c r="BT15" s="2">
        <f>VLOOKUP(BR15,Referens!$A$2:$C$16,3,TRUE)</f>
        <v>1.1299999999999999</v>
      </c>
      <c r="BU15" s="2" t="str">
        <f t="shared" si="7"/>
        <v/>
      </c>
      <c r="BX15" s="2"/>
      <c r="BY15" s="2"/>
      <c r="BZ15" s="7">
        <v>11</v>
      </c>
      <c r="CA15" s="7"/>
      <c r="CB15" s="37"/>
      <c r="CC15" s="2">
        <f>VLOOKUP(CA15,Referens!$A$2:$C$16,3,TRUE)</f>
        <v>0</v>
      </c>
      <c r="CD15" s="2" t="str">
        <f>IF(CA15=0,"",VLOOKUP(CB15,Referens!$E$11:$G$15,3,TRUE))</f>
        <v/>
      </c>
    </row>
    <row r="16" spans="1:84" ht="14.25" customHeight="1" x14ac:dyDescent="0.25">
      <c r="A16" s="2"/>
      <c r="B16" s="2"/>
      <c r="C16" s="7">
        <v>12</v>
      </c>
      <c r="D16" s="7" t="s">
        <v>35</v>
      </c>
      <c r="E16" s="7">
        <v>40</v>
      </c>
      <c r="F16" s="36"/>
      <c r="G16" s="35">
        <f t="shared" si="0"/>
        <v>0</v>
      </c>
      <c r="H16" s="53">
        <f>VLOOKUP(F16,Referens!$V$2700:$X$2778,3,TRUE)</f>
        <v>1</v>
      </c>
      <c r="I16" s="7">
        <f>VLOOKUP(F16,Referens!$E$2:$G$6,3,TRUE)</f>
        <v>4</v>
      </c>
      <c r="K16" s="2"/>
      <c r="L16" s="2"/>
      <c r="M16" s="7">
        <v>12</v>
      </c>
      <c r="N16" s="7" t="s">
        <v>35</v>
      </c>
      <c r="O16" s="7">
        <v>40</v>
      </c>
      <c r="P16" s="36"/>
      <c r="Q16" s="35">
        <f t="shared" si="1"/>
        <v>0</v>
      </c>
      <c r="R16" s="53">
        <f>VLOOKUP(P16,Referens!$V$2700:$X$2778,3,TRUE)</f>
        <v>1</v>
      </c>
      <c r="S16" s="7">
        <f>VLOOKUP(P16,Referens!$E$2:$G$6,3,TRUE)</f>
        <v>4</v>
      </c>
      <c r="U16" s="2"/>
      <c r="V16" s="2"/>
      <c r="W16" s="20">
        <v>12</v>
      </c>
      <c r="X16" s="20"/>
      <c r="Y16" s="2" t="s">
        <v>32</v>
      </c>
      <c r="Z16" s="44">
        <v>237.5</v>
      </c>
      <c r="AA16" s="45">
        <f>VLOOKUP(Z16,Referens!$V$522:$X$1066,3,TRUE)</f>
        <v>3.58</v>
      </c>
      <c r="AB16" s="37"/>
      <c r="AC16" s="13"/>
      <c r="AD16" s="23">
        <f t="shared" si="8"/>
        <v>0</v>
      </c>
      <c r="AE16" s="50">
        <f t="shared" si="5"/>
        <v>2.58</v>
      </c>
      <c r="AF16" s="7">
        <f>VLOOKUP(AB16,Referens!$A$2:$C$16,3,TRUE)</f>
        <v>0</v>
      </c>
      <c r="AG16" s="12"/>
      <c r="AI16" s="2"/>
      <c r="AJ16" s="2"/>
      <c r="AK16" s="20">
        <v>1</v>
      </c>
      <c r="AL16" s="38"/>
      <c r="AM16" s="38"/>
      <c r="AN16" s="38"/>
      <c r="AO16" s="2">
        <v>220</v>
      </c>
      <c r="AP16" s="2" t="str">
        <f t="shared" ref="AP16:AP20" si="9">IF((AL16&lt;&gt;"")*OR(AM16&lt;&gt;""),SQRT((AO16-AL16)*(AO16-AL16)+(AM16*AM16)),"")</f>
        <v/>
      </c>
      <c r="AQ16" s="21" t="e">
        <f>AP16/AO16</f>
        <v>#VALUE!</v>
      </c>
      <c r="AR16" s="2"/>
      <c r="AT16" s="2"/>
      <c r="AU16" s="2"/>
      <c r="AV16" s="7">
        <v>1</v>
      </c>
      <c r="AW16" s="38"/>
      <c r="AX16" s="38"/>
      <c r="AY16" s="12"/>
      <c r="AZ16" s="7">
        <v>160</v>
      </c>
      <c r="BA16" s="2" t="str">
        <f>IF((AW16&lt;&gt;"")*OR(AX16&lt;&gt;""),SQRT((AZ16-AW16)*(AZ16-AW16)+(AX16*AX16)),"")</f>
        <v/>
      </c>
      <c r="BB16" s="21" t="e">
        <f>BA16/AZ16</f>
        <v>#VALUE!</v>
      </c>
      <c r="BC16" s="7" t="e">
        <f>VLOOKUP(BA16,Referens!$A$2:$C$16,3,TRUE)</f>
        <v>#N/A</v>
      </c>
      <c r="BO16" s="2"/>
      <c r="BP16" s="2"/>
      <c r="BQ16" s="7">
        <v>12</v>
      </c>
      <c r="BR16" s="7">
        <v>1.5</v>
      </c>
      <c r="BS16" s="37"/>
      <c r="BT16" s="2">
        <f>VLOOKUP(BR16,Referens!$A$2:$C$16,3,TRUE)</f>
        <v>1.23</v>
      </c>
      <c r="BU16" s="2" t="str">
        <f t="shared" si="7"/>
        <v/>
      </c>
      <c r="BX16" s="2"/>
      <c r="BY16" s="2"/>
      <c r="BZ16" s="7">
        <v>12</v>
      </c>
      <c r="CA16" s="7"/>
      <c r="CB16" s="37"/>
      <c r="CC16" s="2">
        <f>VLOOKUP(CA16,Referens!$A$2:$C$16,3,TRUE)</f>
        <v>0</v>
      </c>
      <c r="CD16" s="2" t="str">
        <f>IF(CA16=0,"",VLOOKUP(CB16,Referens!$E$11:$G$15,3,TRUE))</f>
        <v/>
      </c>
    </row>
    <row r="17" spans="1:82" ht="14.25" customHeight="1" x14ac:dyDescent="0.25">
      <c r="A17" s="2"/>
      <c r="B17" s="2"/>
      <c r="C17" s="7">
        <v>13</v>
      </c>
      <c r="D17" s="7" t="s">
        <v>36</v>
      </c>
      <c r="E17" s="7">
        <v>15</v>
      </c>
      <c r="F17" s="36"/>
      <c r="G17" s="35">
        <f t="shared" si="0"/>
        <v>0</v>
      </c>
      <c r="H17" s="53">
        <f>VLOOKUP(F17,Referens!$V$2700:$X$2778,3,TRUE)</f>
        <v>1</v>
      </c>
      <c r="I17" s="7">
        <f>VLOOKUP(F17,Referens!$E$2:$G$6,3,TRUE)</f>
        <v>4</v>
      </c>
      <c r="K17" s="2"/>
      <c r="L17" s="2"/>
      <c r="M17" s="7">
        <v>13</v>
      </c>
      <c r="N17" s="7" t="s">
        <v>36</v>
      </c>
      <c r="O17" s="7">
        <v>15</v>
      </c>
      <c r="P17" s="36"/>
      <c r="Q17" s="35">
        <f t="shared" si="1"/>
        <v>0</v>
      </c>
      <c r="R17" s="53">
        <f>VLOOKUP(P17,Referens!$V$2700:$X$2778,3,TRUE)</f>
        <v>1</v>
      </c>
      <c r="S17" s="7">
        <f>VLOOKUP(P17,Referens!$E$2:$G$6,3,TRUE)</f>
        <v>4</v>
      </c>
      <c r="U17" s="2"/>
      <c r="V17" s="2"/>
      <c r="W17" s="20">
        <v>13</v>
      </c>
      <c r="X17" s="20"/>
      <c r="Y17" s="2" t="s">
        <v>32</v>
      </c>
      <c r="Z17" s="44">
        <v>160</v>
      </c>
      <c r="AA17" s="45">
        <f>VLOOKUP(Z17,Referens!$V$522:$X$1066,3,TRUE)</f>
        <v>3.0550000000000002</v>
      </c>
      <c r="AB17" s="37"/>
      <c r="AC17" s="13"/>
      <c r="AD17" s="23">
        <f t="shared" si="8"/>
        <v>0</v>
      </c>
      <c r="AE17" s="50">
        <f t="shared" si="5"/>
        <v>2.0550000000000002</v>
      </c>
      <c r="AF17" s="7">
        <f>VLOOKUP(AB17,Referens!$A$2:$C$16,3,TRUE)</f>
        <v>0</v>
      </c>
      <c r="AG17" s="12"/>
      <c r="AI17" s="2"/>
      <c r="AJ17" s="2"/>
      <c r="AK17" s="20">
        <v>2</v>
      </c>
      <c r="AL17" s="38"/>
      <c r="AM17" s="38"/>
      <c r="AN17" s="38"/>
      <c r="AO17" s="2">
        <v>220</v>
      </c>
      <c r="AP17" s="2" t="str">
        <f t="shared" si="9"/>
        <v/>
      </c>
      <c r="AQ17" s="21" t="e">
        <f>AP17/AO17</f>
        <v>#VALUE!</v>
      </c>
      <c r="AR17" s="2"/>
      <c r="AT17" s="2"/>
      <c r="AU17" s="2"/>
      <c r="AV17" s="7">
        <v>2</v>
      </c>
      <c r="AW17" s="38"/>
      <c r="AX17" s="38"/>
      <c r="AY17" s="12"/>
      <c r="AZ17" s="7">
        <v>160</v>
      </c>
      <c r="BA17" s="2" t="str">
        <f>IF((AW17&lt;&gt;"")*OR(AX17&lt;&gt;""),SQRT((AZ17-AW17)*(AZ17-AW17)+(AX17*AX17)),"")</f>
        <v/>
      </c>
      <c r="BB17" s="21" t="e">
        <f>BA17/AZ17</f>
        <v>#VALUE!</v>
      </c>
      <c r="BC17" s="7" t="e">
        <f>VLOOKUP(BA17,Referens!$A$2:$C$16,3,TRUE)</f>
        <v>#N/A</v>
      </c>
      <c r="BO17" s="2"/>
      <c r="BP17" s="2"/>
      <c r="BQ17" s="7">
        <v>13</v>
      </c>
      <c r="BR17" s="7">
        <v>2</v>
      </c>
      <c r="BS17" s="37"/>
      <c r="BT17" s="2">
        <f>VLOOKUP(BR17,Referens!$A$2:$C$16,3,TRUE)</f>
        <v>1.42</v>
      </c>
      <c r="BU17" s="2" t="str">
        <f t="shared" si="7"/>
        <v/>
      </c>
      <c r="BX17" s="2"/>
      <c r="BY17" s="2"/>
      <c r="BZ17" s="7">
        <v>13</v>
      </c>
      <c r="CA17" s="7"/>
      <c r="CB17" s="37"/>
      <c r="CC17" s="2">
        <f>VLOOKUP(CA17,Referens!$A$2:$C$16,3,TRUE)</f>
        <v>0</v>
      </c>
      <c r="CD17" s="2" t="str">
        <f>IF(CA17=0,"",VLOOKUP(CB17,Referens!$E$11:$G$15,3,TRUE))</f>
        <v/>
      </c>
    </row>
    <row r="18" spans="1:82" ht="14.25" customHeight="1" x14ac:dyDescent="0.25">
      <c r="A18" s="2"/>
      <c r="B18" s="2"/>
      <c r="C18" s="7">
        <v>14</v>
      </c>
      <c r="D18" s="7" t="s">
        <v>37</v>
      </c>
      <c r="E18" s="7">
        <v>25</v>
      </c>
      <c r="F18" s="36"/>
      <c r="G18" s="35">
        <f t="shared" si="0"/>
        <v>0</v>
      </c>
      <c r="H18" s="53">
        <f>VLOOKUP(F18,Referens!$V$2700:$X$2778,3,TRUE)</f>
        <v>1</v>
      </c>
      <c r="I18" s="7">
        <f>VLOOKUP(F18,Referens!$E$2:$G$6,3,TRUE)</f>
        <v>4</v>
      </c>
      <c r="K18" s="2"/>
      <c r="L18" s="2"/>
      <c r="M18" s="7">
        <v>14</v>
      </c>
      <c r="N18" s="7" t="s">
        <v>36</v>
      </c>
      <c r="O18" s="7">
        <v>15</v>
      </c>
      <c r="P18" s="36"/>
      <c r="Q18" s="35">
        <f t="shared" si="1"/>
        <v>0</v>
      </c>
      <c r="R18" s="53">
        <f>VLOOKUP(P18,Referens!$V$2700:$X$2778,3,TRUE)</f>
        <v>1</v>
      </c>
      <c r="S18" s="7">
        <f>VLOOKUP(P18,Referens!$E$2:$G$6,3,TRUE)</f>
        <v>4</v>
      </c>
      <c r="U18" s="2"/>
      <c r="V18" s="2"/>
      <c r="W18" s="20">
        <v>14</v>
      </c>
      <c r="X18" s="20"/>
      <c r="Y18" s="2" t="s">
        <v>42</v>
      </c>
      <c r="Z18" s="44">
        <v>68.5</v>
      </c>
      <c r="AA18" s="45">
        <f>VLOOKUP(Z18,Referens!$V$522:$X$1066,3,TRUE)</f>
        <v>2.74</v>
      </c>
      <c r="AB18" s="37"/>
      <c r="AC18" s="13"/>
      <c r="AD18" s="23">
        <f t="shared" si="8"/>
        <v>0</v>
      </c>
      <c r="AE18" s="50">
        <f t="shared" si="5"/>
        <v>1.7400000000000002</v>
      </c>
      <c r="AF18" s="7">
        <f>VLOOKUP(AB18,Referens!$A$2:$C$16,3,TRUE)</f>
        <v>0</v>
      </c>
      <c r="AG18" s="12"/>
      <c r="AI18" s="2"/>
      <c r="AJ18" s="2"/>
      <c r="AK18" s="20">
        <v>3</v>
      </c>
      <c r="AL18" s="38"/>
      <c r="AM18" s="38"/>
      <c r="AN18" s="38"/>
      <c r="AO18" s="2">
        <v>220</v>
      </c>
      <c r="AP18" s="2" t="str">
        <f t="shared" si="9"/>
        <v/>
      </c>
      <c r="AQ18" s="21" t="e">
        <f>AP18/AO18</f>
        <v>#VALUE!</v>
      </c>
      <c r="AR18" s="2"/>
      <c r="AT18" s="2"/>
      <c r="AU18" s="2"/>
      <c r="AV18" s="7">
        <v>3</v>
      </c>
      <c r="AW18" s="38"/>
      <c r="AX18" s="38"/>
      <c r="AY18" s="12"/>
      <c r="AZ18" s="7">
        <v>160</v>
      </c>
      <c r="BA18" s="2" t="str">
        <f>IF((AW18&lt;&gt;"")*OR(AX18&lt;&gt;""),SQRT((AZ18-AW18)*(AZ18-AW18)+(AX18*AX18)),"")</f>
        <v/>
      </c>
      <c r="BB18" s="21" t="e">
        <f>BA18/AZ18</f>
        <v>#VALUE!</v>
      </c>
      <c r="BC18" s="7" t="e">
        <f>VLOOKUP(BA18,Referens!$A$2:$C$16,3,TRUE)</f>
        <v>#N/A</v>
      </c>
      <c r="BO18" s="2"/>
      <c r="BP18" s="2"/>
      <c r="BQ18" s="7">
        <v>14</v>
      </c>
      <c r="BR18" s="7">
        <v>2.5</v>
      </c>
      <c r="BS18" s="37"/>
      <c r="BT18" s="2">
        <f>VLOOKUP(BR18,Referens!$A$2:$C$16,3,TRUE)</f>
        <v>1.56</v>
      </c>
      <c r="BU18" s="2" t="str">
        <f t="shared" si="7"/>
        <v/>
      </c>
      <c r="BX18" s="2"/>
      <c r="BY18" s="2"/>
      <c r="BZ18" s="7">
        <v>14</v>
      </c>
      <c r="CA18" s="7"/>
      <c r="CB18" s="37"/>
      <c r="CC18" s="2">
        <f>VLOOKUP(CA18,Referens!$A$2:$C$16,3,TRUE)</f>
        <v>0</v>
      </c>
      <c r="CD18" s="2" t="str">
        <f>IF(CA18=0,"",VLOOKUP(CB18,Referens!$E$11:$G$15,3,TRUE))</f>
        <v/>
      </c>
    </row>
    <row r="19" spans="1:82" ht="14.25" customHeight="1" x14ac:dyDescent="0.25">
      <c r="A19" s="2"/>
      <c r="B19" s="2"/>
      <c r="C19" s="7">
        <v>15</v>
      </c>
      <c r="D19" s="7" t="s">
        <v>40</v>
      </c>
      <c r="E19" s="7">
        <v>10</v>
      </c>
      <c r="F19" s="36"/>
      <c r="G19" s="35">
        <f t="shared" si="0"/>
        <v>0</v>
      </c>
      <c r="H19" s="53">
        <f>VLOOKUP(F19,Referens!$V$2700:$X$2778,3,TRUE)</f>
        <v>1</v>
      </c>
      <c r="I19" s="7">
        <f>VLOOKUP(F19,Referens!$E$2:$G$6,3,TRUE)</f>
        <v>4</v>
      </c>
      <c r="K19" s="2"/>
      <c r="L19" s="2"/>
      <c r="M19" s="7">
        <v>15</v>
      </c>
      <c r="N19" s="7" t="s">
        <v>36</v>
      </c>
      <c r="O19" s="7">
        <v>15</v>
      </c>
      <c r="P19" s="36"/>
      <c r="Q19" s="35">
        <f t="shared" si="1"/>
        <v>0</v>
      </c>
      <c r="R19" s="53">
        <f>VLOOKUP(P19,Referens!$V$2700:$X$2778,3,TRUE)</f>
        <v>1</v>
      </c>
      <c r="S19" s="7">
        <f>VLOOKUP(P19,Referens!$E$2:$G$6,3,TRUE)</f>
        <v>4</v>
      </c>
      <c r="U19" s="2"/>
      <c r="V19" s="2"/>
      <c r="W19" s="20">
        <v>15</v>
      </c>
      <c r="X19" s="20"/>
      <c r="Y19" s="2" t="s">
        <v>32</v>
      </c>
      <c r="Z19" s="44">
        <v>160</v>
      </c>
      <c r="AA19" s="45">
        <f>VLOOKUP(Z19,Referens!$V$522:$X$1066,3,TRUE)</f>
        <v>3.0550000000000002</v>
      </c>
      <c r="AB19" s="37"/>
      <c r="AC19" s="13"/>
      <c r="AD19" s="23">
        <f t="shared" si="8"/>
        <v>0</v>
      </c>
      <c r="AE19" s="50">
        <f t="shared" si="5"/>
        <v>2.0550000000000002</v>
      </c>
      <c r="AF19" s="7">
        <f>VLOOKUP(AB19,Referens!$A$2:$C$16,3,TRUE)</f>
        <v>0</v>
      </c>
      <c r="AG19" s="12"/>
      <c r="AI19" s="2"/>
      <c r="AJ19" s="2"/>
      <c r="AK19" s="20">
        <v>4</v>
      </c>
      <c r="AL19" s="38"/>
      <c r="AM19" s="38"/>
      <c r="AN19" s="38"/>
      <c r="AO19" s="2">
        <v>220</v>
      </c>
      <c r="AP19" s="2" t="str">
        <f t="shared" si="9"/>
        <v/>
      </c>
      <c r="AQ19" s="21" t="e">
        <f>AP19/AO19</f>
        <v>#VALUE!</v>
      </c>
      <c r="AR19" s="2"/>
      <c r="AT19" s="2"/>
      <c r="AU19" s="2"/>
      <c r="AV19" s="7">
        <v>4</v>
      </c>
      <c r="AW19" s="38"/>
      <c r="AX19" s="38"/>
      <c r="AY19" s="12"/>
      <c r="AZ19" s="7">
        <v>160</v>
      </c>
      <c r="BA19" s="2" t="str">
        <f>IF((AW19&lt;&gt;"")*OR(AX19&lt;&gt;""),SQRT((AZ19-AW19)*(AZ19-AW19)+(AX19*AX19)),"")</f>
        <v/>
      </c>
      <c r="BB19" s="21" t="e">
        <f>BA19/AZ19</f>
        <v>#VALUE!</v>
      </c>
      <c r="BC19" s="7" t="e">
        <f>VLOOKUP(BA19,Referens!$A$2:$C$16,3,TRUE)</f>
        <v>#N/A</v>
      </c>
      <c r="BO19" s="2"/>
      <c r="BP19" s="2"/>
      <c r="BQ19" s="7">
        <v>15</v>
      </c>
      <c r="BR19" s="7">
        <v>3</v>
      </c>
      <c r="BS19" s="37"/>
      <c r="BT19" s="2">
        <f>VLOOKUP(BR19,Referens!$A$2:$C$16,3,TRUE)</f>
        <v>1.61</v>
      </c>
      <c r="BU19" s="2" t="str">
        <f t="shared" si="7"/>
        <v/>
      </c>
      <c r="BX19" s="2"/>
      <c r="BY19" s="2"/>
      <c r="BZ19" s="7">
        <v>15</v>
      </c>
      <c r="CA19" s="7"/>
      <c r="CB19" s="37"/>
      <c r="CC19" s="2">
        <f>VLOOKUP(CA19,Referens!$A$2:$C$16,3,TRUE)</f>
        <v>0</v>
      </c>
      <c r="CD19" s="2" t="str">
        <f>IF(CA19=0,"",VLOOKUP(CB19,Referens!$E$11:$G$15,3,TRUE))</f>
        <v/>
      </c>
    </row>
    <row r="20" spans="1:82" ht="14.25" customHeight="1" x14ac:dyDescent="0.25">
      <c r="A20" s="2"/>
      <c r="B20" s="2"/>
      <c r="C20" s="7">
        <v>16</v>
      </c>
      <c r="D20" s="7" t="s">
        <v>41</v>
      </c>
      <c r="E20" s="7">
        <v>20</v>
      </c>
      <c r="F20" s="36"/>
      <c r="G20" s="35">
        <f t="shared" si="0"/>
        <v>0</v>
      </c>
      <c r="H20" s="53">
        <f>VLOOKUP(F20,Referens!$V$2700:$X$2778,3,TRUE)</f>
        <v>1</v>
      </c>
      <c r="I20" s="7">
        <f>VLOOKUP(F20,Referens!$E$2:$G$6,3,TRUE)</f>
        <v>4</v>
      </c>
      <c r="K20" s="2"/>
      <c r="L20" s="2"/>
      <c r="M20" s="7">
        <v>16</v>
      </c>
      <c r="N20" s="7" t="s">
        <v>37</v>
      </c>
      <c r="O20" s="7">
        <v>25</v>
      </c>
      <c r="P20" s="36"/>
      <c r="Q20" s="35">
        <f t="shared" si="1"/>
        <v>0</v>
      </c>
      <c r="R20" s="53">
        <f>VLOOKUP(P20,Referens!$V$2700:$X$2778,3,TRUE)</f>
        <v>1</v>
      </c>
      <c r="S20" s="7">
        <f>VLOOKUP(P20,Referens!$E$2:$G$6,3,TRUE)</f>
        <v>4</v>
      </c>
      <c r="U20" s="2"/>
      <c r="V20" s="2"/>
      <c r="W20" s="20">
        <v>16</v>
      </c>
      <c r="X20" s="20"/>
      <c r="Y20" s="2" t="s">
        <v>32</v>
      </c>
      <c r="Z20" s="44">
        <v>200</v>
      </c>
      <c r="AA20" s="45">
        <f>VLOOKUP(Z20,Referens!$V$522:$X$1066,3,TRUE)</f>
        <v>3.3134999999999999</v>
      </c>
      <c r="AB20" s="37"/>
      <c r="AC20" s="13"/>
      <c r="AD20" s="23">
        <f t="shared" si="8"/>
        <v>0</v>
      </c>
      <c r="AE20" s="50">
        <f t="shared" si="5"/>
        <v>2.3134999999999999</v>
      </c>
      <c r="AF20" s="7">
        <f>VLOOKUP(AB20,Referens!$A$2:$C$16,3,TRUE)</f>
        <v>0</v>
      </c>
      <c r="AG20" s="12"/>
      <c r="AI20" s="2"/>
      <c r="AJ20" s="2"/>
      <c r="AK20" s="20">
        <v>5</v>
      </c>
      <c r="AL20" s="38"/>
      <c r="AM20" s="38"/>
      <c r="AN20" s="38"/>
      <c r="AO20" s="2">
        <v>220</v>
      </c>
      <c r="AP20" s="2" t="str">
        <f t="shared" si="9"/>
        <v/>
      </c>
      <c r="AQ20" s="21" t="e">
        <f>AP20/AO20</f>
        <v>#VALUE!</v>
      </c>
      <c r="AR20" s="2"/>
      <c r="AT20" s="2"/>
      <c r="AU20" s="2"/>
      <c r="AV20" s="7">
        <v>5</v>
      </c>
      <c r="AW20" s="38"/>
      <c r="AX20" s="38"/>
      <c r="AY20" s="12"/>
      <c r="AZ20" s="7">
        <v>160</v>
      </c>
      <c r="BA20" s="2" t="str">
        <f>IF((AW20&lt;&gt;"")*OR(AX20&lt;&gt;""),SQRT((AZ20-AW20)*(AZ20-AW20)+(AX20*AX20)),"")</f>
        <v/>
      </c>
      <c r="BB20" s="21" t="e">
        <f>BA20/AZ20</f>
        <v>#VALUE!</v>
      </c>
      <c r="BC20" s="7" t="e">
        <f>VLOOKUP(BA20,Referens!$A$2:$C$16,3,TRUE)</f>
        <v>#N/A</v>
      </c>
      <c r="BO20" s="2"/>
      <c r="BP20" s="2"/>
      <c r="BQ20" s="7">
        <v>16</v>
      </c>
      <c r="BR20" s="7">
        <v>1</v>
      </c>
      <c r="BS20" s="37"/>
      <c r="BT20" s="2">
        <f>VLOOKUP(BR20,Referens!$A$2:$C$16,3,TRUE)</f>
        <v>1.1299999999999999</v>
      </c>
      <c r="BU20" s="2" t="str">
        <f t="shared" si="7"/>
        <v/>
      </c>
      <c r="BX20" s="2"/>
      <c r="BY20" s="2"/>
      <c r="BZ20" s="7">
        <v>16</v>
      </c>
      <c r="CA20" s="7"/>
      <c r="CB20" s="37"/>
      <c r="CC20" s="2">
        <f>VLOOKUP(CA20,Referens!$A$2:$C$16,3,TRUE)</f>
        <v>0</v>
      </c>
      <c r="CD20" s="2" t="str">
        <f>IF(CA20=0,"",VLOOKUP(CB20,Referens!$E$11:$G$15,3,TRUE))</f>
        <v/>
      </c>
    </row>
    <row r="21" spans="1:82" ht="14.25" customHeight="1" x14ac:dyDescent="0.25">
      <c r="A21" s="2"/>
      <c r="B21" s="2"/>
      <c r="C21" s="7">
        <v>17</v>
      </c>
      <c r="D21" s="7" t="s">
        <v>31</v>
      </c>
      <c r="E21" s="7">
        <v>10</v>
      </c>
      <c r="F21" s="36"/>
      <c r="G21" s="35">
        <f t="shared" si="0"/>
        <v>0</v>
      </c>
      <c r="H21" s="53">
        <f>VLOOKUP(F21,Referens!$V$2700:$X$2778,3,TRUE)</f>
        <v>1</v>
      </c>
      <c r="I21" s="7">
        <f>VLOOKUP(F21,Referens!$E$2:$G$6,3,TRUE)</f>
        <v>4</v>
      </c>
      <c r="K21" s="2"/>
      <c r="L21" s="2"/>
      <c r="M21" s="7">
        <v>17</v>
      </c>
      <c r="N21" s="7" t="s">
        <v>37</v>
      </c>
      <c r="O21" s="7">
        <v>25</v>
      </c>
      <c r="P21" s="36"/>
      <c r="Q21" s="35">
        <f t="shared" si="1"/>
        <v>0</v>
      </c>
      <c r="R21" s="53">
        <f>VLOOKUP(P21,Referens!$V$2700:$X$2778,3,TRUE)</f>
        <v>1</v>
      </c>
      <c r="S21" s="7">
        <f>VLOOKUP(P21,Referens!$E$2:$G$6,3,TRUE)</f>
        <v>4</v>
      </c>
      <c r="U21" s="2"/>
      <c r="V21" s="2"/>
      <c r="W21" s="20">
        <v>17</v>
      </c>
      <c r="X21" s="20"/>
      <c r="Y21" s="2" t="s">
        <v>42</v>
      </c>
      <c r="Z21" s="44">
        <v>75</v>
      </c>
      <c r="AA21" s="45">
        <f>VLOOKUP(Z21,Referens!$V$522:$X$1066,3,TRUE)</f>
        <v>2.7549999999999999</v>
      </c>
      <c r="AB21" s="37"/>
      <c r="AC21" s="13"/>
      <c r="AD21" s="23">
        <f t="shared" si="8"/>
        <v>0</v>
      </c>
      <c r="AE21" s="50">
        <f t="shared" si="5"/>
        <v>1.7549999999999999</v>
      </c>
      <c r="AF21" s="7">
        <f>VLOOKUP(AB21,Referens!$A$2:$C$16,3,TRUE)</f>
        <v>0</v>
      </c>
      <c r="AG21" s="12"/>
      <c r="AL21" s="26" t="s">
        <v>38</v>
      </c>
      <c r="AM21" s="31" t="e">
        <f>AVERAGE(AM16:AM20)/MEDIAN(AL16:AL20)</f>
        <v>#DIV/0!</v>
      </c>
      <c r="AQ21" s="26" t="s">
        <v>39</v>
      </c>
      <c r="AR21" s="31" t="e">
        <f>AVERAGE(AQ16:AQ20)</f>
        <v>#VALUE!</v>
      </c>
      <c r="BA21" s="24" t="s">
        <v>39</v>
      </c>
      <c r="BB21" s="25" t="e">
        <f>AVERAGE(BB16:BB20)</f>
        <v>#VALUE!</v>
      </c>
      <c r="BO21" s="2"/>
      <c r="BP21" s="2"/>
      <c r="BQ21" s="7">
        <v>17</v>
      </c>
      <c r="BR21" s="7">
        <v>1.5</v>
      </c>
      <c r="BS21" s="37"/>
      <c r="BT21" s="2">
        <f>VLOOKUP(BR21,Referens!$A$2:$C$16,3,TRUE)</f>
        <v>1.23</v>
      </c>
      <c r="BU21" s="2" t="str">
        <f t="shared" si="7"/>
        <v/>
      </c>
      <c r="BX21" s="2"/>
      <c r="BY21" s="2"/>
      <c r="BZ21" s="7">
        <v>17</v>
      </c>
      <c r="CA21" s="7"/>
      <c r="CB21" s="37"/>
      <c r="CC21" s="2">
        <f>VLOOKUP(CA21,Referens!$A$2:$C$16,3,TRUE)</f>
        <v>0</v>
      </c>
      <c r="CD21" s="2" t="str">
        <f>IF(CA21=0,"",VLOOKUP(CB21,Referens!$E$11:$G$15,3,TRUE))</f>
        <v/>
      </c>
    </row>
    <row r="22" spans="1:82" ht="14.25" customHeight="1" x14ac:dyDescent="0.25">
      <c r="A22" s="2"/>
      <c r="B22" s="2"/>
      <c r="C22" s="7">
        <v>18</v>
      </c>
      <c r="D22" s="7" t="s">
        <v>33</v>
      </c>
      <c r="E22" s="7">
        <v>30</v>
      </c>
      <c r="F22" s="36"/>
      <c r="G22" s="35">
        <f t="shared" si="0"/>
        <v>0</v>
      </c>
      <c r="H22" s="53">
        <f>VLOOKUP(F22,Referens!$V$2700:$X$2778,3,TRUE)</f>
        <v>1</v>
      </c>
      <c r="I22" s="7">
        <f>VLOOKUP(F22,Referens!$E$2:$G$6,3,TRUE)</f>
        <v>4</v>
      </c>
      <c r="K22" s="2"/>
      <c r="L22" s="2"/>
      <c r="M22" s="7">
        <v>18</v>
      </c>
      <c r="N22" s="7" t="s">
        <v>37</v>
      </c>
      <c r="O22" s="7">
        <v>25</v>
      </c>
      <c r="P22" s="36"/>
      <c r="Q22" s="35">
        <f t="shared" si="1"/>
        <v>0</v>
      </c>
      <c r="R22" s="53">
        <f>VLOOKUP(P22,Referens!$V$2700:$X$2778,3,TRUE)</f>
        <v>1</v>
      </c>
      <c r="S22" s="7">
        <f>VLOOKUP(P22,Referens!$E$2:$G$6,3,TRUE)</f>
        <v>4</v>
      </c>
      <c r="U22" s="2"/>
      <c r="V22" s="2"/>
      <c r="W22" s="20">
        <v>18</v>
      </c>
      <c r="X22" s="20"/>
      <c r="Y22" s="2" t="s">
        <v>32</v>
      </c>
      <c r="Z22" s="44">
        <v>149.5</v>
      </c>
      <c r="AA22" s="45">
        <f>VLOOKUP(Z22,Referens!$V$522:$X$1066,3,TRUE)</f>
        <v>3</v>
      </c>
      <c r="AB22" s="37"/>
      <c r="AC22" s="13"/>
      <c r="AD22" s="23">
        <f t="shared" si="8"/>
        <v>0</v>
      </c>
      <c r="AE22" s="50">
        <f t="shared" si="5"/>
        <v>2</v>
      </c>
      <c r="AF22" s="7">
        <f>VLOOKUP(AB22,Referens!$A$2:$C$16,3,TRUE)</f>
        <v>0</v>
      </c>
      <c r="AG22" s="12"/>
      <c r="BO22" s="2"/>
      <c r="BP22" s="2"/>
      <c r="BQ22" s="7">
        <v>18</v>
      </c>
      <c r="BR22" s="7">
        <v>2</v>
      </c>
      <c r="BS22" s="37"/>
      <c r="BT22" s="2">
        <f>VLOOKUP(BR22,Referens!$A$2:$C$16,3,TRUE)</f>
        <v>1.42</v>
      </c>
      <c r="BU22" s="2" t="str">
        <f t="shared" si="7"/>
        <v/>
      </c>
      <c r="BX22" s="2"/>
      <c r="BY22" s="2"/>
      <c r="BZ22" s="7">
        <v>18</v>
      </c>
      <c r="CA22" s="7"/>
      <c r="CB22" s="37"/>
      <c r="CC22" s="2">
        <f>VLOOKUP(CA22,Referens!$A$2:$C$16,3,TRUE)</f>
        <v>0</v>
      </c>
      <c r="CD22" s="2" t="str">
        <f>IF(CA22=0,"",VLOOKUP(CB22,Referens!$E$11:$G$15,3,TRUE))</f>
        <v/>
      </c>
    </row>
    <row r="23" spans="1:82" ht="14.25" customHeight="1" x14ac:dyDescent="0.25">
      <c r="A23" s="2"/>
      <c r="B23" s="2"/>
      <c r="C23" s="7">
        <v>19</v>
      </c>
      <c r="D23" s="7" t="s">
        <v>34</v>
      </c>
      <c r="E23" s="7">
        <v>20</v>
      </c>
      <c r="F23" s="36"/>
      <c r="G23" s="35">
        <f t="shared" si="0"/>
        <v>0</v>
      </c>
      <c r="H23" s="53">
        <f>VLOOKUP(F23,Referens!$V$2700:$X$2778,3,TRUE)</f>
        <v>1</v>
      </c>
      <c r="I23" s="7">
        <f>VLOOKUP(F23,Referens!$E$2:$G$6,3,TRUE)</f>
        <v>4</v>
      </c>
      <c r="K23" s="2"/>
      <c r="L23" s="2"/>
      <c r="M23" s="7">
        <v>19</v>
      </c>
      <c r="N23" s="7" t="s">
        <v>40</v>
      </c>
      <c r="O23" s="7">
        <v>10</v>
      </c>
      <c r="P23" s="36"/>
      <c r="Q23" s="35">
        <f t="shared" si="1"/>
        <v>0</v>
      </c>
      <c r="R23" s="53">
        <f>VLOOKUP(P23,Referens!$V$2700:$X$2778,3,TRUE)</f>
        <v>1</v>
      </c>
      <c r="S23" s="7">
        <f>VLOOKUP(P23,Referens!$E$2:$G$6,3,TRUE)</f>
        <v>4</v>
      </c>
      <c r="U23" s="2"/>
      <c r="V23" s="2"/>
      <c r="W23" s="20">
        <v>19</v>
      </c>
      <c r="X23" s="20"/>
      <c r="Y23" s="2" t="s">
        <v>42</v>
      </c>
      <c r="Z23" s="7">
        <v>35</v>
      </c>
      <c r="AA23" s="45">
        <f>VLOOKUP(Z23,Referens!$V$522:$X$1066,3,TRUE)</f>
        <v>2.58</v>
      </c>
      <c r="AB23" s="37"/>
      <c r="AC23" s="13"/>
      <c r="AD23" s="23">
        <f t="shared" si="8"/>
        <v>0</v>
      </c>
      <c r="AE23" s="50">
        <f t="shared" si="5"/>
        <v>1.58</v>
      </c>
      <c r="AF23" s="7">
        <f>VLOOKUP(AB23,Referens!$A$2:$C$16,3,TRUE)</f>
        <v>0</v>
      </c>
      <c r="AG23" s="12"/>
      <c r="AT23" s="30" t="s">
        <v>0</v>
      </c>
      <c r="AU23" s="19"/>
      <c r="AV23" s="19"/>
      <c r="AW23" s="19"/>
      <c r="AX23" s="19"/>
      <c r="AY23" s="19"/>
      <c r="AZ23" s="49"/>
      <c r="BA23" s="19"/>
      <c r="BB23" s="19"/>
      <c r="BC23" s="19"/>
      <c r="BO23" s="2"/>
      <c r="BP23" s="2"/>
      <c r="BQ23" s="7">
        <v>19</v>
      </c>
      <c r="BR23" s="7">
        <v>2.5</v>
      </c>
      <c r="BS23" s="37"/>
      <c r="BT23" s="2">
        <f>VLOOKUP(BR23,Referens!$A$2:$C$16,3,TRUE)</f>
        <v>1.56</v>
      </c>
      <c r="BU23" s="2" t="str">
        <f t="shared" si="7"/>
        <v/>
      </c>
      <c r="BX23" s="2"/>
      <c r="BY23" s="2"/>
      <c r="BZ23" s="7">
        <v>19</v>
      </c>
      <c r="CA23" s="7"/>
      <c r="CB23" s="37"/>
      <c r="CC23" s="2">
        <f>VLOOKUP(CA23,Referens!$A$2:$C$16,3,TRUE)</f>
        <v>0</v>
      </c>
      <c r="CD23" s="2" t="str">
        <f>IF(CA23=0,"",VLOOKUP(CB23,Referens!$E$11:$G$15,3,TRUE))</f>
        <v/>
      </c>
    </row>
    <row r="24" spans="1:82" ht="14.25" customHeight="1" x14ac:dyDescent="0.25">
      <c r="A24" s="2"/>
      <c r="B24" s="2"/>
      <c r="C24" s="7">
        <v>20</v>
      </c>
      <c r="D24" s="7" t="s">
        <v>35</v>
      </c>
      <c r="E24" s="7">
        <v>40</v>
      </c>
      <c r="F24" s="36"/>
      <c r="G24" s="35">
        <f t="shared" si="0"/>
        <v>0</v>
      </c>
      <c r="H24" s="53">
        <f>VLOOKUP(F24,Referens!$V$2700:$X$2778,3,TRUE)</f>
        <v>1</v>
      </c>
      <c r="I24" s="7">
        <f>VLOOKUP(F24,Referens!$E$2:$G$6,3,TRUE)</f>
        <v>4</v>
      </c>
      <c r="K24" s="2"/>
      <c r="L24" s="2"/>
      <c r="M24" s="7">
        <v>20</v>
      </c>
      <c r="N24" s="7" t="s">
        <v>40</v>
      </c>
      <c r="O24" s="7">
        <v>10</v>
      </c>
      <c r="P24" s="36"/>
      <c r="Q24" s="35">
        <f t="shared" si="1"/>
        <v>0</v>
      </c>
      <c r="R24" s="53">
        <f>VLOOKUP(P24,Referens!$V$2700:$X$2778,3,TRUE)</f>
        <v>1</v>
      </c>
      <c r="S24" s="7">
        <f>VLOOKUP(P24,Referens!$E$2:$G$6,3,TRUE)</f>
        <v>4</v>
      </c>
      <c r="U24" s="2"/>
      <c r="V24" s="2"/>
      <c r="W24" s="20">
        <v>20</v>
      </c>
      <c r="X24" s="20"/>
      <c r="Y24" s="2" t="s">
        <v>42</v>
      </c>
      <c r="Z24" s="7">
        <v>47</v>
      </c>
      <c r="AA24" s="45">
        <f>VLOOKUP(Z24,Referens!$V$522:$X$1066,3,TRUE)</f>
        <v>2.6549999999999998</v>
      </c>
      <c r="AB24" s="37"/>
      <c r="AC24" s="13"/>
      <c r="AD24" s="23">
        <f t="shared" si="8"/>
        <v>0</v>
      </c>
      <c r="AE24" s="50">
        <f t="shared" si="5"/>
        <v>1.6549999999999998</v>
      </c>
      <c r="AF24" s="7">
        <f>VLOOKUP(AB24,Referens!$A$2:$C$16,3,TRUE)</f>
        <v>0</v>
      </c>
      <c r="AG24" s="12"/>
      <c r="AT24" s="11" t="s">
        <v>1</v>
      </c>
      <c r="AU24" t="s">
        <v>7</v>
      </c>
      <c r="AV24" s="16" t="s">
        <v>43</v>
      </c>
      <c r="AW24"/>
      <c r="AX24" s="1"/>
      <c r="BO24" s="2"/>
      <c r="BP24" s="2"/>
      <c r="BQ24" s="7">
        <v>20</v>
      </c>
      <c r="BR24" s="7">
        <v>3</v>
      </c>
      <c r="BS24" s="37"/>
      <c r="BT24" s="2">
        <f>VLOOKUP(BR24,Referens!$A$2:$C$16,3,TRUE)</f>
        <v>1.61</v>
      </c>
      <c r="BU24" s="2" t="str">
        <f t="shared" si="7"/>
        <v/>
      </c>
      <c r="BX24" s="2"/>
      <c r="BY24" s="2"/>
      <c r="BZ24" s="7">
        <v>20</v>
      </c>
      <c r="CA24" s="7"/>
      <c r="CB24" s="37"/>
      <c r="CC24" s="2">
        <f>VLOOKUP(CA24,Referens!$A$2:$C$16,3,TRUE)</f>
        <v>0</v>
      </c>
      <c r="CD24" s="2" t="str">
        <f>IF(CA24=0,"",VLOOKUP(CB24,Referens!$E$11:$G$15,3,TRUE))</f>
        <v/>
      </c>
    </row>
    <row r="25" spans="1:82" ht="14.25" customHeight="1" x14ac:dyDescent="0.25">
      <c r="A25" s="2"/>
      <c r="B25" s="2"/>
      <c r="C25" s="7">
        <v>21</v>
      </c>
      <c r="D25" s="7" t="s">
        <v>36</v>
      </c>
      <c r="E25" s="7">
        <v>15</v>
      </c>
      <c r="F25" s="36"/>
      <c r="G25" s="35">
        <f t="shared" si="0"/>
        <v>0</v>
      </c>
      <c r="H25" s="53">
        <f>VLOOKUP(F25,Referens!$V$2700:$X$2778,3,TRUE)</f>
        <v>1</v>
      </c>
      <c r="I25" s="7">
        <f>VLOOKUP(F25,Referens!$E$2:$G$6,3,TRUE)</f>
        <v>4</v>
      </c>
      <c r="K25" s="2"/>
      <c r="L25" s="2"/>
      <c r="M25" s="7">
        <v>21</v>
      </c>
      <c r="N25" s="7" t="s">
        <v>40</v>
      </c>
      <c r="O25" s="7">
        <v>10</v>
      </c>
      <c r="P25" s="36"/>
      <c r="Q25" s="35">
        <f t="shared" si="1"/>
        <v>0</v>
      </c>
      <c r="R25" s="53">
        <f>VLOOKUP(P25,Referens!$V$2700:$X$2778,3,TRUE)</f>
        <v>1</v>
      </c>
      <c r="S25" s="7">
        <f>VLOOKUP(P25,Referens!$E$2:$G$6,3,TRUE)</f>
        <v>4</v>
      </c>
      <c r="U25" s="2"/>
      <c r="V25" s="2"/>
      <c r="W25" s="20">
        <v>21</v>
      </c>
      <c r="X25" s="20"/>
      <c r="Y25" s="2" t="s">
        <v>42</v>
      </c>
      <c r="Z25" s="7">
        <v>59</v>
      </c>
      <c r="AA25" s="45">
        <f>VLOOKUP(Z25,Referens!$V$522:$X$1066,3,TRUE)</f>
        <v>2.71</v>
      </c>
      <c r="AB25" s="37"/>
      <c r="AC25" s="13"/>
      <c r="AD25" s="23">
        <f t="shared" si="8"/>
        <v>0</v>
      </c>
      <c r="AE25" s="50">
        <f t="shared" si="5"/>
        <v>1.71</v>
      </c>
      <c r="AF25" s="7">
        <f>VLOOKUP(AB25,Referens!$A$2:$C$16,3,TRUE)</f>
        <v>0</v>
      </c>
      <c r="AG25" s="12"/>
      <c r="AV25" s="8"/>
      <c r="AW25"/>
      <c r="AX25" s="1"/>
      <c r="BO25" s="2"/>
      <c r="BP25" s="2"/>
      <c r="BQ25" s="7">
        <v>21</v>
      </c>
      <c r="BR25" s="7">
        <v>1</v>
      </c>
      <c r="BS25" s="37"/>
      <c r="BT25" s="2">
        <f>VLOOKUP(BR25,Referens!$A$2:$C$16,3,TRUE)</f>
        <v>1.1299999999999999</v>
      </c>
      <c r="BU25" s="2" t="str">
        <f t="shared" si="7"/>
        <v/>
      </c>
      <c r="BX25" s="2"/>
      <c r="BY25" s="2"/>
      <c r="BZ25" s="7">
        <v>21</v>
      </c>
      <c r="CA25" s="7"/>
      <c r="CB25" s="37"/>
      <c r="CC25" s="2">
        <f>VLOOKUP(CA25,Referens!$A$2:$C$16,3,TRUE)</f>
        <v>0</v>
      </c>
      <c r="CD25" s="2" t="str">
        <f>IF(CA25=0,"",VLOOKUP(CB25,Referens!$E$11:$G$15,3,TRUE))</f>
        <v/>
      </c>
    </row>
    <row r="26" spans="1:82" ht="14.25" customHeight="1" x14ac:dyDescent="0.25">
      <c r="A26" s="2"/>
      <c r="B26" s="2"/>
      <c r="C26" s="7">
        <v>22</v>
      </c>
      <c r="D26" s="7" t="s">
        <v>37</v>
      </c>
      <c r="E26" s="7">
        <v>25</v>
      </c>
      <c r="F26" s="36"/>
      <c r="G26" s="35">
        <f t="shared" si="0"/>
        <v>0</v>
      </c>
      <c r="H26" s="53">
        <f>VLOOKUP(F26,Referens!$V$2700:$X$2778,3,TRUE)</f>
        <v>1</v>
      </c>
      <c r="I26" s="7">
        <f>VLOOKUP(F26,Referens!$E$2:$G$6,3,TRUE)</f>
        <v>4</v>
      </c>
      <c r="K26" s="2"/>
      <c r="L26" s="2"/>
      <c r="M26" s="7">
        <v>22</v>
      </c>
      <c r="N26" s="7" t="s">
        <v>41</v>
      </c>
      <c r="O26" s="7">
        <v>20</v>
      </c>
      <c r="P26" s="36"/>
      <c r="Q26" s="35">
        <f t="shared" si="1"/>
        <v>0</v>
      </c>
      <c r="R26" s="53">
        <f>VLOOKUP(P26,Referens!$V$2700:$X$2778,3,TRUE)</f>
        <v>1</v>
      </c>
      <c r="S26" s="7">
        <f>VLOOKUP(P26,Referens!$E$2:$G$6,3,TRUE)</f>
        <v>4</v>
      </c>
      <c r="U26" s="2"/>
      <c r="V26" s="2"/>
      <c r="W26" s="20">
        <v>22</v>
      </c>
      <c r="X26" s="20"/>
      <c r="Y26" s="2" t="s">
        <v>42</v>
      </c>
      <c r="Z26" s="7">
        <v>72</v>
      </c>
      <c r="AA26" s="45">
        <f>VLOOKUP(Z26,Referens!$V$522:$X$1066,3,TRUE)</f>
        <v>2.7475000000000001</v>
      </c>
      <c r="AB26" s="37"/>
      <c r="AC26" s="13"/>
      <c r="AD26" s="23">
        <f t="shared" si="8"/>
        <v>0</v>
      </c>
      <c r="AE26" s="50">
        <f t="shared" si="5"/>
        <v>1.7475000000000001</v>
      </c>
      <c r="AF26" s="7">
        <f>VLOOKUP(AB26,Referens!$A$2:$C$16,3,TRUE)</f>
        <v>0</v>
      </c>
      <c r="AG26" s="12"/>
      <c r="AT26" s="10" t="s">
        <v>10</v>
      </c>
      <c r="AU26" s="10" t="s">
        <v>1</v>
      </c>
      <c r="AV26" s="17" t="s">
        <v>11</v>
      </c>
      <c r="AW26" s="10" t="s">
        <v>22</v>
      </c>
      <c r="AX26" s="10" t="s">
        <v>23</v>
      </c>
      <c r="AY26" s="10" t="s">
        <v>24</v>
      </c>
      <c r="AZ26" s="17" t="s">
        <v>25</v>
      </c>
      <c r="BA26" s="10" t="s">
        <v>26</v>
      </c>
      <c r="BB26" s="10" t="s">
        <v>15</v>
      </c>
      <c r="BC26" s="10" t="s">
        <v>21</v>
      </c>
      <c r="BO26" s="2"/>
      <c r="BP26" s="2"/>
      <c r="BQ26" s="7">
        <v>22</v>
      </c>
      <c r="BR26" s="7">
        <v>1.5</v>
      </c>
      <c r="BS26" s="37"/>
      <c r="BT26" s="2">
        <f>VLOOKUP(BR26,Referens!$A$2:$C$16,3,TRUE)</f>
        <v>1.23</v>
      </c>
      <c r="BU26" s="2" t="str">
        <f t="shared" si="7"/>
        <v/>
      </c>
      <c r="BX26" s="2"/>
      <c r="BY26" s="2"/>
      <c r="BZ26" s="7">
        <v>22</v>
      </c>
      <c r="CA26" s="7"/>
      <c r="CB26" s="37"/>
      <c r="CC26" s="2">
        <f>VLOOKUP(CA26,Referens!$A$2:$C$16,3,TRUE)</f>
        <v>0</v>
      </c>
      <c r="CD26" s="2" t="str">
        <f>IF(CA26=0,"",VLOOKUP(CB26,Referens!$E$11:$G$15,3,TRUE))</f>
        <v/>
      </c>
    </row>
    <row r="27" spans="1:82" ht="14.25" customHeight="1" x14ac:dyDescent="0.25">
      <c r="A27" s="2"/>
      <c r="B27" s="2"/>
      <c r="C27" s="7">
        <v>23</v>
      </c>
      <c r="D27" s="7" t="s">
        <v>40</v>
      </c>
      <c r="E27" s="7">
        <v>10</v>
      </c>
      <c r="F27" s="36"/>
      <c r="G27" s="35">
        <f t="shared" si="0"/>
        <v>0</v>
      </c>
      <c r="H27" s="53">
        <f>VLOOKUP(F27,Referens!$V$2700:$X$2778,3,TRUE)</f>
        <v>1</v>
      </c>
      <c r="I27" s="7">
        <f>VLOOKUP(F27,Referens!$E$2:$G$6,3,TRUE)</f>
        <v>4</v>
      </c>
      <c r="K27" s="2"/>
      <c r="L27" s="2"/>
      <c r="M27" s="7">
        <v>23</v>
      </c>
      <c r="N27" s="7" t="s">
        <v>41</v>
      </c>
      <c r="O27" s="7">
        <v>20</v>
      </c>
      <c r="P27" s="36"/>
      <c r="Q27" s="35">
        <f t="shared" si="1"/>
        <v>0</v>
      </c>
      <c r="R27" s="53">
        <f>VLOOKUP(P27,Referens!$V$2700:$X$2778,3,TRUE)</f>
        <v>1</v>
      </c>
      <c r="S27" s="7">
        <f>VLOOKUP(P27,Referens!$E$2:$G$6,3,TRUE)</f>
        <v>4</v>
      </c>
      <c r="U27" s="2"/>
      <c r="V27" s="2"/>
      <c r="W27" s="20">
        <v>23</v>
      </c>
      <c r="X27" s="20"/>
      <c r="Y27" s="2" t="s">
        <v>32</v>
      </c>
      <c r="Z27" s="7">
        <v>120</v>
      </c>
      <c r="AA27" s="45">
        <f>VLOOKUP(Z27,Referens!$V$522:$X$1066,3,TRUE)</f>
        <v>2.883</v>
      </c>
      <c r="AB27" s="37"/>
      <c r="AC27" s="13"/>
      <c r="AD27" s="23">
        <f t="shared" si="8"/>
        <v>0</v>
      </c>
      <c r="AE27" s="50">
        <f t="shared" si="5"/>
        <v>1.883</v>
      </c>
      <c r="AF27" s="7">
        <f>VLOOKUP(AB27,Referens!$A$2:$C$16,3,TRUE)</f>
        <v>0</v>
      </c>
      <c r="AG27" s="12"/>
      <c r="AT27" s="2"/>
      <c r="AU27" s="2"/>
      <c r="AV27" s="7">
        <v>1</v>
      </c>
      <c r="AW27" s="38"/>
      <c r="AX27" s="38"/>
      <c r="AY27" s="12"/>
      <c r="AZ27" s="7">
        <v>125</v>
      </c>
      <c r="BA27" s="2" t="str">
        <f>IF((AW27&lt;&gt;"")*OR(AX27&lt;&gt;""),SQRT((AZ27-AW27)*(AZ27-AW27)+(AX27*AX27)),"")</f>
        <v/>
      </c>
      <c r="BB27" s="21" t="e">
        <f>BA27/AZ27</f>
        <v>#VALUE!</v>
      </c>
      <c r="BC27" s="7" t="e">
        <f>VLOOKUP(BA27,Referens!$A$2:$C$16,3,TRUE)</f>
        <v>#N/A</v>
      </c>
      <c r="BO27" s="2"/>
      <c r="BP27" s="2"/>
      <c r="BQ27" s="7">
        <v>23</v>
      </c>
      <c r="BR27" s="7">
        <v>2</v>
      </c>
      <c r="BS27" s="37"/>
      <c r="BT27" s="2">
        <f>VLOOKUP(BR27,Referens!$A$2:$C$16,3,TRUE)</f>
        <v>1.42</v>
      </c>
      <c r="BU27" s="2" t="str">
        <f t="shared" si="7"/>
        <v/>
      </c>
      <c r="BX27" s="2"/>
      <c r="BY27" s="2"/>
      <c r="BZ27" s="7">
        <v>23</v>
      </c>
      <c r="CA27" s="7"/>
      <c r="CB27" s="37"/>
      <c r="CC27" s="2">
        <f>VLOOKUP(CA27,Referens!$A$2:$C$16,3,TRUE)</f>
        <v>0</v>
      </c>
      <c r="CD27" s="2" t="str">
        <f>IF(CA27=0,"",VLOOKUP(CB27,Referens!$E$11:$G$15,3,TRUE))</f>
        <v/>
      </c>
    </row>
    <row r="28" spans="1:82" ht="14.25" customHeight="1" x14ac:dyDescent="0.25">
      <c r="A28" s="2"/>
      <c r="B28" s="2"/>
      <c r="C28" s="7">
        <v>24</v>
      </c>
      <c r="D28" s="7" t="s">
        <v>41</v>
      </c>
      <c r="E28" s="7">
        <v>20</v>
      </c>
      <c r="F28" s="36"/>
      <c r="G28" s="35">
        <f t="shared" si="0"/>
        <v>0</v>
      </c>
      <c r="H28" s="53">
        <f>VLOOKUP(F28,Referens!$V$2700:$X$2778,3,TRUE)</f>
        <v>1</v>
      </c>
      <c r="I28" s="7">
        <f>VLOOKUP(F28,Referens!$E$2:$G$6,3,TRUE)</f>
        <v>4</v>
      </c>
      <c r="K28" s="2"/>
      <c r="L28" s="2"/>
      <c r="M28" s="7">
        <v>24</v>
      </c>
      <c r="N28" s="7" t="s">
        <v>41</v>
      </c>
      <c r="O28" s="7">
        <v>20</v>
      </c>
      <c r="P28" s="36"/>
      <c r="Q28" s="35">
        <f t="shared" si="1"/>
        <v>0</v>
      </c>
      <c r="R28" s="53">
        <f>VLOOKUP(P28,Referens!$V$2700:$X$2778,3,TRUE)</f>
        <v>1</v>
      </c>
      <c r="S28" s="7">
        <f>VLOOKUP(P28,Referens!$E$2:$G$6,3,TRUE)</f>
        <v>4</v>
      </c>
      <c r="U28" s="2"/>
      <c r="V28" s="2"/>
      <c r="W28" s="20">
        <v>24</v>
      </c>
      <c r="X28" s="20"/>
      <c r="Y28" s="2" t="s">
        <v>32</v>
      </c>
      <c r="Z28" s="7">
        <v>150</v>
      </c>
      <c r="AA28" s="45">
        <f>VLOOKUP(Z28,Referens!$V$522:$X$1066,3,TRUE)</f>
        <v>3</v>
      </c>
      <c r="AB28" s="37"/>
      <c r="AC28" s="13"/>
      <c r="AD28" s="23">
        <f t="shared" si="8"/>
        <v>0</v>
      </c>
      <c r="AE28" s="50">
        <f t="shared" si="5"/>
        <v>2</v>
      </c>
      <c r="AF28" s="7">
        <f>VLOOKUP(AB28,Referens!$A$2:$C$16,3,TRUE)</f>
        <v>0</v>
      </c>
      <c r="AG28" s="12"/>
      <c r="AT28" s="2"/>
      <c r="AU28" s="2"/>
      <c r="AV28" s="7">
        <v>2</v>
      </c>
      <c r="AW28" s="38"/>
      <c r="AX28" s="38"/>
      <c r="AY28" s="12"/>
      <c r="AZ28" s="7">
        <v>125</v>
      </c>
      <c r="BA28" s="2" t="str">
        <f>IF((AW28&lt;&gt;"")*OR(AX28&lt;&gt;""),SQRT((AZ28-AW28)*(AZ28-AW28)+(AX28*AX28)),"")</f>
        <v/>
      </c>
      <c r="BB28" s="21" t="e">
        <f>BA28/AZ28</f>
        <v>#VALUE!</v>
      </c>
      <c r="BC28" s="7" t="e">
        <f>VLOOKUP(BA28,Referens!$A$2:$C$16,3,TRUE)</f>
        <v>#N/A</v>
      </c>
      <c r="BO28" s="2"/>
      <c r="BP28" s="2"/>
      <c r="BQ28" s="7">
        <v>24</v>
      </c>
      <c r="BR28" s="7">
        <v>2.5</v>
      </c>
      <c r="BS28" s="37"/>
      <c r="BT28" s="2">
        <f>VLOOKUP(BR28,Referens!$A$2:$C$16,3,TRUE)</f>
        <v>1.56</v>
      </c>
      <c r="BU28" s="2" t="str">
        <f t="shared" si="7"/>
        <v/>
      </c>
      <c r="BX28" s="2"/>
      <c r="BY28" s="2"/>
      <c r="BZ28" s="7">
        <v>24</v>
      </c>
      <c r="CA28" s="7"/>
      <c r="CB28" s="37"/>
      <c r="CC28" s="2">
        <f>VLOOKUP(CA28,Referens!$A$2:$C$16,3,TRUE)</f>
        <v>0</v>
      </c>
      <c r="CD28" s="2" t="str">
        <f>IF(CA28=0,"",VLOOKUP(CB28,Referens!$E$11:$G$15,3,TRUE))</f>
        <v/>
      </c>
    </row>
    <row r="29" spans="1:82" ht="14.25" customHeight="1" x14ac:dyDescent="0.25">
      <c r="H29" s="34">
        <f>SUM(H5:H28)</f>
        <v>24</v>
      </c>
      <c r="I29" s="34">
        <f>SUM(I5:I28)</f>
        <v>96</v>
      </c>
      <c r="O29" s="8"/>
      <c r="P29" s="8"/>
      <c r="R29" s="53">
        <f>SUM(R5:R28)</f>
        <v>24</v>
      </c>
      <c r="S29" s="7">
        <f>SUM(S5:S28)</f>
        <v>96</v>
      </c>
      <c r="U29" s="2"/>
      <c r="V29" s="2"/>
      <c r="W29" s="20">
        <v>25</v>
      </c>
      <c r="X29" s="20"/>
      <c r="Y29" s="2" t="s">
        <v>32</v>
      </c>
      <c r="Z29" s="7">
        <v>170</v>
      </c>
      <c r="AA29" s="45">
        <f>VLOOKUP(Z29,Referens!$V$522:$X$1066,3,TRUE)</f>
        <v>3.113</v>
      </c>
      <c r="AB29" s="37"/>
      <c r="AC29" s="7"/>
      <c r="AD29" s="23">
        <f t="shared" ref="AD29:AD34" si="10">AB29/Z29</f>
        <v>0</v>
      </c>
      <c r="AE29" s="50">
        <f t="shared" si="5"/>
        <v>2.113</v>
      </c>
      <c r="AF29" s="7">
        <f>VLOOKUP(AB29,Referens!$A$2:$C$16,3,TRUE)</f>
        <v>0</v>
      </c>
      <c r="AG29" s="2"/>
      <c r="AT29" s="2"/>
      <c r="AU29" s="2"/>
      <c r="AV29" s="7">
        <v>3</v>
      </c>
      <c r="AW29" s="38"/>
      <c r="AX29" s="38"/>
      <c r="AY29" s="12"/>
      <c r="AZ29" s="7">
        <v>125</v>
      </c>
      <c r="BA29" s="2" t="str">
        <f>IF((AW29&lt;&gt;"")*OR(AX29&lt;&gt;""),SQRT((AZ29-AW29)*(AZ29-AW29)+(AX29*AX29)),"")</f>
        <v/>
      </c>
      <c r="BB29" s="21" t="e">
        <f>BA29/AZ29</f>
        <v>#VALUE!</v>
      </c>
      <c r="BC29" s="7" t="e">
        <f>VLOOKUP(BA29,Referens!$A$2:$C$16,3,TRUE)</f>
        <v>#N/A</v>
      </c>
      <c r="BO29" s="2"/>
      <c r="BP29" s="2"/>
      <c r="BQ29" s="7">
        <v>25</v>
      </c>
      <c r="BR29" s="7">
        <v>3</v>
      </c>
      <c r="BS29" s="37"/>
      <c r="BT29" s="2">
        <f>VLOOKUP(BR29,Referens!$A$2:$C$16,3,TRUE)</f>
        <v>1.61</v>
      </c>
      <c r="BU29" s="2" t="str">
        <f t="shared" si="7"/>
        <v/>
      </c>
      <c r="BX29" s="2"/>
      <c r="BY29" s="2"/>
      <c r="BZ29" s="7">
        <v>25</v>
      </c>
      <c r="CA29" s="7"/>
      <c r="CB29" s="37"/>
      <c r="CC29" s="2">
        <f>VLOOKUP(CA29,Referens!$A$2:$C$16,3,TRUE)</f>
        <v>0</v>
      </c>
      <c r="CD29" s="2" t="str">
        <f>IF(CA29=0,"",VLOOKUP(CB29,Referens!$E$11:$G$15,3,TRUE))</f>
        <v/>
      </c>
    </row>
    <row r="30" spans="1:82" ht="14.25" customHeight="1" x14ac:dyDescent="0.25">
      <c r="U30" s="2"/>
      <c r="V30" s="2"/>
      <c r="W30" s="20">
        <v>26</v>
      </c>
      <c r="X30" s="20"/>
      <c r="Y30" s="2" t="s">
        <v>32</v>
      </c>
      <c r="Z30" s="3">
        <v>145</v>
      </c>
      <c r="AA30" s="45">
        <f>VLOOKUP(Z30,Referens!$V$522:$X$1066,3,TRUE)</f>
        <v>2.9765000000000001</v>
      </c>
      <c r="AB30" s="47"/>
      <c r="AC30" s="2"/>
      <c r="AD30" s="23">
        <f t="shared" si="10"/>
        <v>0</v>
      </c>
      <c r="AE30" s="50">
        <f t="shared" si="5"/>
        <v>1.9765000000000001</v>
      </c>
      <c r="AF30" s="7">
        <f>VLOOKUP(AB30,Referens!$A$2:$C$16,3,TRUE)</f>
        <v>0</v>
      </c>
      <c r="AG30" s="2"/>
      <c r="AT30" s="2"/>
      <c r="AU30" s="2"/>
      <c r="AV30" s="7">
        <v>4</v>
      </c>
      <c r="AW30" s="38"/>
      <c r="AX30" s="38"/>
      <c r="AY30" s="12"/>
      <c r="AZ30" s="7">
        <v>125</v>
      </c>
      <c r="BA30" s="2" t="str">
        <f>IF((AW30&lt;&gt;"")*OR(AX30&lt;&gt;""),SQRT((AZ30-AW30)*(AZ30-AW30)+(AX30*AX30)),"")</f>
        <v/>
      </c>
      <c r="BB30" s="21" t="e">
        <f>BA30/AZ30</f>
        <v>#VALUE!</v>
      </c>
      <c r="BC30" s="7" t="e">
        <f>VLOOKUP(BA30,Referens!$A$2:$C$16,3,TRUE)</f>
        <v>#N/A</v>
      </c>
      <c r="BT30">
        <f>SUM(BT5:BT29)</f>
        <v>34.749999999999993</v>
      </c>
      <c r="BU30">
        <f>SUM(BU5:BU29)</f>
        <v>0</v>
      </c>
      <c r="CC30">
        <f>SUM(CC5:CC28)</f>
        <v>0</v>
      </c>
      <c r="CD30">
        <f>SUM(CD5:CD28)</f>
        <v>0</v>
      </c>
    </row>
    <row r="31" spans="1:82" ht="14.25" customHeight="1" x14ac:dyDescent="0.25">
      <c r="G31" s="26" t="s">
        <v>39</v>
      </c>
      <c r="H31" s="33">
        <f>AVERAGE(G5:G28)</f>
        <v>0</v>
      </c>
      <c r="Q31" s="26" t="s">
        <v>39</v>
      </c>
      <c r="R31" s="33">
        <f>AVERAGE(Q5:Q28)</f>
        <v>0</v>
      </c>
      <c r="U31" s="2"/>
      <c r="V31" s="2"/>
      <c r="W31" s="20">
        <v>27</v>
      </c>
      <c r="X31" s="20"/>
      <c r="Y31" s="2" t="s">
        <v>44</v>
      </c>
      <c r="Z31" s="3">
        <v>120</v>
      </c>
      <c r="AA31" s="42">
        <f>VLOOKUP(Z31,Referens!$V$1614:$X$2157,3,TRUE)</f>
        <v>3.2155</v>
      </c>
      <c r="AB31" s="47"/>
      <c r="AC31" s="2"/>
      <c r="AD31" s="23">
        <f t="shared" si="10"/>
        <v>0</v>
      </c>
      <c r="AE31" s="50">
        <f t="shared" si="5"/>
        <v>2.2155</v>
      </c>
      <c r="AF31" s="7">
        <f>VLOOKUP(AB31,Referens!$A$2:$C$16,3,TRUE)</f>
        <v>0</v>
      </c>
      <c r="AG31" s="2"/>
      <c r="AT31" s="2"/>
      <c r="AU31" s="2"/>
      <c r="AV31" s="7">
        <v>5</v>
      </c>
      <c r="AW31" s="38"/>
      <c r="AX31" s="38"/>
      <c r="AY31" s="12"/>
      <c r="AZ31" s="7">
        <v>125</v>
      </c>
      <c r="BA31" s="2" t="str">
        <f>IF((AW31&lt;&gt;"")*OR(AX31&lt;&gt;""),SQRT((AZ31-AW31)*(AZ31-AW31)+(AX31*AX31)),"")</f>
        <v/>
      </c>
      <c r="BB31" s="21" t="e">
        <f>BA31/AZ31</f>
        <v>#VALUE!</v>
      </c>
      <c r="BC31" s="7" t="e">
        <f>VLOOKUP(BA31,Referens!$A$2:$C$16,3,TRUE)</f>
        <v>#N/A</v>
      </c>
      <c r="BR31" s="26" t="s">
        <v>45</v>
      </c>
      <c r="BS31" s="26">
        <f>SUM(BS5:BS29)</f>
        <v>0</v>
      </c>
      <c r="CA31" s="26" t="s">
        <v>45</v>
      </c>
      <c r="CB31" s="26">
        <f>SUM(CB5:CB29)</f>
        <v>0</v>
      </c>
    </row>
    <row r="32" spans="1:82" ht="14.25" customHeight="1" x14ac:dyDescent="0.25">
      <c r="G32" s="26" t="s">
        <v>46</v>
      </c>
      <c r="H32" s="33">
        <f>AVERAGE(G9,G10,G17,G18,G25,G26)</f>
        <v>0</v>
      </c>
      <c r="Q32" s="26" t="s">
        <v>46</v>
      </c>
      <c r="R32" s="33">
        <f>AVERAGE(Q17:Q22)</f>
        <v>0</v>
      </c>
      <c r="U32" s="2"/>
      <c r="V32" s="2"/>
      <c r="W32" s="20">
        <v>28</v>
      </c>
      <c r="X32" s="20"/>
      <c r="Y32" s="2" t="s">
        <v>44</v>
      </c>
      <c r="Z32" s="3">
        <v>12</v>
      </c>
      <c r="AA32" s="42">
        <f>VLOOKUP(Z32,Referens!$V$1614:$X$2157,3,TRUE)</f>
        <v>2.46</v>
      </c>
      <c r="AB32" s="47"/>
      <c r="AC32" s="2"/>
      <c r="AD32" s="23">
        <f t="shared" si="10"/>
        <v>0</v>
      </c>
      <c r="AE32" s="50">
        <f t="shared" si="5"/>
        <v>1.46</v>
      </c>
      <c r="AF32" s="7">
        <f>VLOOKUP(AB32,Referens!$A$2:$C$16,3,TRUE)</f>
        <v>0</v>
      </c>
      <c r="AG32" s="2"/>
      <c r="AM32" s="1"/>
      <c r="AV32" s="8"/>
      <c r="AW32"/>
      <c r="BA32" s="24" t="s">
        <v>39</v>
      </c>
      <c r="BB32" s="25" t="e">
        <f>AVERAGE(BB27:BB31)</f>
        <v>#VALUE!</v>
      </c>
      <c r="BR32" s="26" t="s">
        <v>47</v>
      </c>
      <c r="BS32" s="26" t="e">
        <f>AVERAGE(BS5,BS10,BS15,BS20,BS25)</f>
        <v>#DIV/0!</v>
      </c>
      <c r="CA32" s="26" t="s">
        <v>47</v>
      </c>
      <c r="CB32" s="26" t="e">
        <f>AVERAGE(CB5,CB10,CB15,CB20,CB25)</f>
        <v>#DIV/0!</v>
      </c>
    </row>
    <row r="33" spans="7:80" ht="14.25" customHeight="1" x14ac:dyDescent="0.25">
      <c r="G33" s="26" t="s">
        <v>44</v>
      </c>
      <c r="H33" s="33">
        <f>AVERAGE(G11,G12,G19,G20,G27,G28)</f>
        <v>0</v>
      </c>
      <c r="Q33" s="26" t="s">
        <v>44</v>
      </c>
      <c r="R33" s="33">
        <f>AVERAGE(Q23:Q28)</f>
        <v>0</v>
      </c>
      <c r="U33" s="2"/>
      <c r="V33" s="2"/>
      <c r="W33" s="20">
        <v>29</v>
      </c>
      <c r="X33" s="20"/>
      <c r="Y33" s="2" t="s">
        <v>44</v>
      </c>
      <c r="Z33" s="3">
        <v>17</v>
      </c>
      <c r="AA33" s="42">
        <f>VLOOKUP(Z33,Referens!$V$1614:$X$2157,3,TRUE)</f>
        <v>2.52</v>
      </c>
      <c r="AB33" s="47"/>
      <c r="AC33" s="2"/>
      <c r="AD33" s="23">
        <f t="shared" si="10"/>
        <v>0</v>
      </c>
      <c r="AE33" s="50">
        <f t="shared" si="5"/>
        <v>1.52</v>
      </c>
      <c r="AF33" s="7">
        <f>VLOOKUP(AB33,Referens!$A$2:$C$16,3,TRUE)</f>
        <v>0</v>
      </c>
      <c r="AG33" s="2"/>
      <c r="AV33" s="8"/>
      <c r="AW33" s="15"/>
      <c r="BR33" s="26" t="s">
        <v>48</v>
      </c>
      <c r="BS33" s="26" t="e">
        <f>AVERAGE(BS6,BS11,BS16,BS21,BS26)</f>
        <v>#DIV/0!</v>
      </c>
      <c r="CA33" s="26" t="s">
        <v>48</v>
      </c>
      <c r="CB33" s="26" t="e">
        <f>AVERAGE(CB6,CB11,CB16,CB21,CB26)</f>
        <v>#DIV/0!</v>
      </c>
    </row>
    <row r="34" spans="7:80" ht="14.25" customHeight="1" x14ac:dyDescent="0.25">
      <c r="G34" s="26" t="s">
        <v>49</v>
      </c>
      <c r="H34" s="33">
        <f>AVERAGE(G5,G6,G13,G14,G21,G22)</f>
        <v>0</v>
      </c>
      <c r="Q34" s="26" t="s">
        <v>49</v>
      </c>
      <c r="R34" s="33">
        <f>AVERAGE(Q5:Q10)</f>
        <v>0</v>
      </c>
      <c r="U34" s="2"/>
      <c r="V34" s="2"/>
      <c r="W34" s="20">
        <v>30</v>
      </c>
      <c r="X34" s="20"/>
      <c r="Y34" s="2" t="s">
        <v>44</v>
      </c>
      <c r="Z34" s="3">
        <v>10</v>
      </c>
      <c r="AA34" s="42">
        <f>VLOOKUP(Z34,Referens!$V$1614:$X$2157,3,TRUE)</f>
        <v>2.44</v>
      </c>
      <c r="AB34" s="47"/>
      <c r="AC34" s="2"/>
      <c r="AD34" s="23">
        <f t="shared" si="10"/>
        <v>0</v>
      </c>
      <c r="AE34" s="50">
        <f t="shared" si="5"/>
        <v>1.44</v>
      </c>
      <c r="AF34" s="7">
        <f>VLOOKUP(AB34,Referens!$A$2:$C$16,3,TRUE)</f>
        <v>0</v>
      </c>
      <c r="AG34" s="2"/>
      <c r="AT34" s="184" t="s">
        <v>0</v>
      </c>
      <c r="AU34" s="184"/>
      <c r="AV34" s="184"/>
      <c r="AW34" s="184"/>
      <c r="AX34" s="184"/>
      <c r="AY34" s="184"/>
      <c r="AZ34" s="184"/>
      <c r="BA34" s="184"/>
      <c r="BB34" s="184"/>
      <c r="BC34" s="184"/>
      <c r="BR34" s="26" t="s">
        <v>50</v>
      </c>
      <c r="BS34" s="26" t="e">
        <f>AVERAGE(BS7,BS12,BS17,BS22,BS27)</f>
        <v>#DIV/0!</v>
      </c>
      <c r="CA34" s="26" t="s">
        <v>50</v>
      </c>
      <c r="CB34" s="26" t="e">
        <f>AVERAGE(CB7,CB12,CB17,CB22,CB27)</f>
        <v>#DIV/0!</v>
      </c>
    </row>
    <row r="35" spans="7:80" ht="14.25" customHeight="1" x14ac:dyDescent="0.25">
      <c r="G35" s="26" t="s">
        <v>42</v>
      </c>
      <c r="H35" s="33">
        <f>AVERAGE(G7,G8,G15,G16,G23,G24)</f>
        <v>0</v>
      </c>
      <c r="Q35" s="26" t="s">
        <v>42</v>
      </c>
      <c r="R35" s="33">
        <f>AVERAGE(Q11:Q16)</f>
        <v>0</v>
      </c>
      <c r="AE35" s="51">
        <f>SUM(AE5:AE34)</f>
        <v>59.471000000000011</v>
      </c>
      <c r="AF35">
        <f>SUM(AF5:AF34)</f>
        <v>0</v>
      </c>
      <c r="AT35" s="11" t="s">
        <v>1</v>
      </c>
      <c r="AU35" t="s">
        <v>7</v>
      </c>
      <c r="AV35" s="16" t="s">
        <v>43</v>
      </c>
      <c r="AW35"/>
      <c r="AX35" s="1"/>
      <c r="BR35" s="26" t="s">
        <v>51</v>
      </c>
      <c r="BS35" s="26" t="e">
        <f>AVERAGE(BS8,BS13,BS18,BS23,BS28)</f>
        <v>#DIV/0!</v>
      </c>
      <c r="CA35" s="26" t="s">
        <v>51</v>
      </c>
      <c r="CB35" s="26" t="e">
        <f>AVERAGE(CB8,CB13,CB18,CB23,CB28)</f>
        <v>#DIV/0!</v>
      </c>
    </row>
    <row r="36" spans="7:80" ht="14.25" customHeight="1" x14ac:dyDescent="0.25">
      <c r="Z36"/>
      <c r="AA36"/>
      <c r="AC36" s="26" t="s">
        <v>52</v>
      </c>
      <c r="AD36" s="27">
        <f>AVERAGE(AD5:AD34)</f>
        <v>0</v>
      </c>
      <c r="AE36" s="52"/>
      <c r="AV36" s="8"/>
      <c r="AW36"/>
      <c r="AX36" s="1"/>
      <c r="BR36" s="26" t="s">
        <v>53</v>
      </c>
      <c r="BS36" s="26" t="e">
        <f>AVERAGE(BS9,BS14,BS19,BS24,BS29)</f>
        <v>#DIV/0!</v>
      </c>
      <c r="CA36" s="26" t="s">
        <v>53</v>
      </c>
      <c r="CB36" s="26" t="e">
        <f>AVERAGE(CB9,CB14,CB19,CB24,CB29)</f>
        <v>#DIV/0!</v>
      </c>
    </row>
    <row r="37" spans="7:80" ht="14.25" customHeight="1" x14ac:dyDescent="0.25">
      <c r="Z37"/>
      <c r="AA37"/>
      <c r="AC37" s="26" t="s">
        <v>54</v>
      </c>
      <c r="AD37" s="27">
        <f>AVERAGE(AD5,AD6,AD7,AD8,AD9,AD10,AD11,AD13,AD14,AD15,AD16,AD17,AD19,AD20,AD22,AD27,AD28,AD29,AD30)</f>
        <v>0</v>
      </c>
      <c r="AE37" s="52"/>
      <c r="AT37" s="10" t="s">
        <v>10</v>
      </c>
      <c r="AU37" s="10" t="s">
        <v>1</v>
      </c>
      <c r="AV37" s="18" t="s">
        <v>11</v>
      </c>
      <c r="AW37" s="10" t="s">
        <v>22</v>
      </c>
      <c r="AX37" s="10" t="s">
        <v>23</v>
      </c>
      <c r="AY37" s="10" t="s">
        <v>24</v>
      </c>
      <c r="AZ37" s="17" t="s">
        <v>25</v>
      </c>
      <c r="BA37" s="10" t="s">
        <v>26</v>
      </c>
      <c r="BB37" s="10" t="s">
        <v>15</v>
      </c>
      <c r="BC37" s="10" t="s">
        <v>21</v>
      </c>
    </row>
    <row r="38" spans="7:80" ht="14.25" customHeight="1" x14ac:dyDescent="0.25">
      <c r="AC38" s="26" t="s">
        <v>55</v>
      </c>
      <c r="AD38" s="27">
        <f>AVERAGE(AD31,AD32,AD33,AD34)</f>
        <v>0</v>
      </c>
      <c r="AE38" s="52"/>
      <c r="AT38" s="2"/>
      <c r="AU38" s="2"/>
      <c r="AV38" s="7">
        <v>1</v>
      </c>
      <c r="AW38" s="38"/>
      <c r="AX38" s="38"/>
      <c r="AY38" s="12"/>
      <c r="AZ38" s="7">
        <v>145</v>
      </c>
      <c r="BA38" s="2" t="str">
        <f>IF((AW38&lt;&gt;"")*OR(AX38&lt;&gt;""),SQRT((AZ38-AW38)*(AZ38-AW38)+(AX38*AX38)),"")</f>
        <v/>
      </c>
      <c r="BB38" s="21" t="e">
        <f>BA38/AZ38</f>
        <v>#VALUE!</v>
      </c>
      <c r="BC38" s="7" t="e">
        <f>VLOOKUP(BA38,Referens!$A$2:$C$16,3,TRUE)</f>
        <v>#N/A</v>
      </c>
    </row>
    <row r="39" spans="7:80" ht="14.25" customHeight="1" x14ac:dyDescent="0.25">
      <c r="AC39" s="26" t="s">
        <v>56</v>
      </c>
      <c r="AD39" s="27">
        <f>AVERAGE(AD12,AD18,AD21,AD23,AD24,AD25,AD26)</f>
        <v>0</v>
      </c>
      <c r="AE39" s="52"/>
      <c r="AT39" s="2"/>
      <c r="AU39" s="2"/>
      <c r="AV39" s="7">
        <v>2</v>
      </c>
      <c r="AW39" s="38"/>
      <c r="AX39" s="38"/>
      <c r="AY39" s="12"/>
      <c r="AZ39" s="7">
        <v>145</v>
      </c>
      <c r="BA39" s="2" t="str">
        <f>IF((AW39&lt;&gt;"")*OR(AX39&lt;&gt;""),SQRT((AZ39-AW39)*(AZ39-AW39)+(AX39*AX39)),"")</f>
        <v/>
      </c>
      <c r="BB39" s="21" t="e">
        <f>BA39/AZ39</f>
        <v>#VALUE!</v>
      </c>
      <c r="BC39" s="7" t="e">
        <f>VLOOKUP(BA39,Referens!$A$2:$C$16,3,TRUE)</f>
        <v>#N/A</v>
      </c>
    </row>
    <row r="40" spans="7:80" ht="42" customHeight="1" x14ac:dyDescent="0.25">
      <c r="U40" s="183" t="s">
        <v>0</v>
      </c>
      <c r="V40" s="183"/>
      <c r="W40" s="183"/>
      <c r="X40" s="183"/>
      <c r="Y40" s="183"/>
      <c r="Z40" s="183"/>
      <c r="AA40" s="183"/>
      <c r="AB40" s="183"/>
      <c r="AC40" s="19"/>
      <c r="AD40" s="19"/>
      <c r="AE40" s="49"/>
      <c r="AF40" s="19"/>
      <c r="AG40" s="19"/>
      <c r="AT40" s="2"/>
      <c r="AU40" s="2"/>
      <c r="AV40" s="7">
        <v>3</v>
      </c>
      <c r="AW40" s="38"/>
      <c r="AX40" s="38"/>
      <c r="AY40" s="12"/>
      <c r="AZ40" s="7">
        <v>145</v>
      </c>
      <c r="BA40" s="2" t="str">
        <f>IF((AW40&lt;&gt;"")*OR(AX40&lt;&gt;""),SQRT((AZ40-AW40)*(AZ40-AW40)+(AX40*AX40)),"")</f>
        <v/>
      </c>
      <c r="BB40" s="21" t="e">
        <f>BA40/AZ40</f>
        <v>#VALUE!</v>
      </c>
      <c r="BC40" s="7" t="e">
        <f>VLOOKUP(BA40,Referens!$A$2:$C$16,3,TRUE)</f>
        <v>#N/A</v>
      </c>
    </row>
    <row r="41" spans="7:80" ht="14.25" customHeight="1" x14ac:dyDescent="0.25">
      <c r="U41" s="11" t="s">
        <v>1</v>
      </c>
      <c r="V41" t="s">
        <v>4</v>
      </c>
      <c r="W41" s="4" t="s">
        <v>43</v>
      </c>
      <c r="X41" s="4"/>
      <c r="AT41" s="2"/>
      <c r="AU41" s="2"/>
      <c r="AV41" s="7">
        <v>4</v>
      </c>
      <c r="AW41" s="38"/>
      <c r="AX41" s="38"/>
      <c r="AY41" s="12"/>
      <c r="AZ41" s="7">
        <v>145</v>
      </c>
      <c r="BA41" s="2" t="str">
        <f>IF((AW41&lt;&gt;"")*OR(AX41&lt;&gt;""),SQRT((AZ41-AW41)*(AZ41-AW41)+(AX41*AX41)),"")</f>
        <v/>
      </c>
      <c r="BB41" s="21" t="e">
        <f>BA41/AZ41</f>
        <v>#VALUE!</v>
      </c>
      <c r="BC41" s="7" t="e">
        <f>VLOOKUP(BA41,Referens!$A$2:$C$16,3,TRUE)</f>
        <v>#N/A</v>
      </c>
    </row>
    <row r="42" spans="7:80" ht="14.25" customHeight="1" thickBot="1" x14ac:dyDescent="0.3">
      <c r="W42" s="4"/>
      <c r="X42" s="4"/>
      <c r="AT42" s="2"/>
      <c r="AU42" s="2"/>
      <c r="AV42" s="7">
        <v>5</v>
      </c>
      <c r="AW42" s="38"/>
      <c r="AX42" s="38"/>
      <c r="AY42" s="12"/>
      <c r="AZ42" s="7">
        <v>145</v>
      </c>
      <c r="BA42" s="2" t="str">
        <f>IF((AW42&lt;&gt;"")*OR(AX42&lt;&gt;""),SQRT((AZ42-AW42)*(AZ42-AW42)+(AX42*AX42)),"")</f>
        <v/>
      </c>
      <c r="BB42" s="21" t="e">
        <f>BA42/AZ42</f>
        <v>#VALUE!</v>
      </c>
      <c r="BC42" s="7" t="e">
        <f>VLOOKUP(BA42,Referens!$A$2:$C$16,3,TRUE)</f>
        <v>#N/A</v>
      </c>
    </row>
    <row r="43" spans="7:80" ht="14.25" customHeight="1" x14ac:dyDescent="0.25">
      <c r="U43" s="10" t="s">
        <v>10</v>
      </c>
      <c r="V43" s="10" t="s">
        <v>1</v>
      </c>
      <c r="W43" s="9" t="s">
        <v>11</v>
      </c>
      <c r="X43" s="9" t="s">
        <v>18</v>
      </c>
      <c r="Y43" s="5" t="s">
        <v>12</v>
      </c>
      <c r="Z43" s="6" t="s">
        <v>13</v>
      </c>
      <c r="AA43" s="17" t="s">
        <v>19</v>
      </c>
      <c r="AB43" s="17" t="s">
        <v>14</v>
      </c>
      <c r="AC43" s="17" t="s">
        <v>20</v>
      </c>
      <c r="AD43" s="10" t="s">
        <v>15</v>
      </c>
      <c r="AE43" s="17" t="s">
        <v>21</v>
      </c>
      <c r="AF43" s="17" t="s">
        <v>16</v>
      </c>
      <c r="AG43" s="10" t="s">
        <v>17</v>
      </c>
      <c r="AV43" s="8"/>
      <c r="AW43"/>
      <c r="BA43" s="24" t="s">
        <v>39</v>
      </c>
      <c r="BB43" s="25" t="e">
        <f>AVERAGE(BB38:BB42)</f>
        <v>#VALUE!</v>
      </c>
      <c r="BY43" s="96"/>
    </row>
    <row r="44" spans="7:80" ht="14.25" customHeight="1" x14ac:dyDescent="0.25">
      <c r="U44" s="2"/>
      <c r="V44" s="2"/>
      <c r="W44" s="20">
        <v>1</v>
      </c>
      <c r="X44" s="20"/>
      <c r="Y44" s="2" t="s">
        <v>32</v>
      </c>
      <c r="Z44" s="14">
        <v>101</v>
      </c>
      <c r="AA44" s="45">
        <f>VLOOKUP(Z44,Referens!$V$522:$X$1066,3,TRUE)</f>
        <v>2.8260000000000001</v>
      </c>
      <c r="AB44" s="37"/>
      <c r="AC44" s="13"/>
      <c r="AD44" s="23">
        <f>AB44/Z44</f>
        <v>0</v>
      </c>
      <c r="AE44" s="50">
        <f t="shared" ref="AE44:AE73" si="11">(AA44-1)-AF44</f>
        <v>1.8260000000000001</v>
      </c>
      <c r="AF44" s="7">
        <f>VLOOKUP(AB44,Referens!$A$2:$C$16,3,TRUE)</f>
        <v>0</v>
      </c>
      <c r="AG44" s="12"/>
      <c r="AV44" s="8"/>
      <c r="AW44"/>
      <c r="BY44" s="96"/>
    </row>
    <row r="45" spans="7:80" ht="14.25" customHeight="1" x14ac:dyDescent="0.25">
      <c r="U45" s="2"/>
      <c r="V45" s="2"/>
      <c r="W45" s="20">
        <v>2</v>
      </c>
      <c r="X45" s="20"/>
      <c r="Y45" s="2" t="s">
        <v>32</v>
      </c>
      <c r="Z45" s="14">
        <v>139</v>
      </c>
      <c r="AA45" s="45">
        <f>VLOOKUP(Z45,Referens!$V$522:$X$1066,3,TRUE)</f>
        <v>2.952</v>
      </c>
      <c r="AB45" s="37"/>
      <c r="AC45" s="13"/>
      <c r="AD45" s="23">
        <f t="shared" ref="AD45:AD73" si="12">AB45/Z45</f>
        <v>0</v>
      </c>
      <c r="AE45" s="50">
        <f t="shared" si="11"/>
        <v>1.952</v>
      </c>
      <c r="AF45" s="7">
        <f>VLOOKUP(AB45,Referens!$A$2:$C$16,3,TRUE)</f>
        <v>0</v>
      </c>
      <c r="AG45" s="12"/>
    </row>
    <row r="46" spans="7:80" ht="14.25" customHeight="1" x14ac:dyDescent="0.25">
      <c r="U46" s="2"/>
      <c r="V46" s="2"/>
      <c r="W46" s="20">
        <v>3</v>
      </c>
      <c r="X46" s="20"/>
      <c r="Y46" s="2" t="s">
        <v>32</v>
      </c>
      <c r="Z46" s="14">
        <v>180</v>
      </c>
      <c r="AA46" s="45">
        <f>VLOOKUP(Z46,Referens!$V$522:$X$1066,3,TRUE)</f>
        <v>3.1735000000000002</v>
      </c>
      <c r="AB46" s="37"/>
      <c r="AC46" s="13"/>
      <c r="AD46" s="23">
        <f t="shared" si="12"/>
        <v>0</v>
      </c>
      <c r="AE46" s="50">
        <f t="shared" si="11"/>
        <v>2.1735000000000002</v>
      </c>
      <c r="AF46" s="7">
        <f>VLOOKUP(AB46,Referens!$A$2:$C$16,3,TRUE)</f>
        <v>0</v>
      </c>
      <c r="AG46" s="12"/>
    </row>
    <row r="47" spans="7:80" ht="14.25" customHeight="1" x14ac:dyDescent="0.25">
      <c r="U47" s="2"/>
      <c r="V47" s="2"/>
      <c r="W47" s="20">
        <v>4</v>
      </c>
      <c r="X47" s="20"/>
      <c r="Y47" s="2" t="s">
        <v>32</v>
      </c>
      <c r="Z47" s="14">
        <v>130</v>
      </c>
      <c r="AA47" s="45">
        <f>VLOOKUP(Z47,Referens!$V$522:$X$1066,3,TRUE)</f>
        <v>2.9169999999999998</v>
      </c>
      <c r="AB47" s="37"/>
      <c r="AC47" s="13"/>
      <c r="AD47" s="23">
        <f t="shared" si="12"/>
        <v>0</v>
      </c>
      <c r="AE47" s="50">
        <f t="shared" si="11"/>
        <v>1.9169999999999998</v>
      </c>
      <c r="AF47" s="7">
        <f>VLOOKUP(AB47,Referens!$A$2:$C$16,3,TRUE)</f>
        <v>0</v>
      </c>
      <c r="AG47" s="12"/>
    </row>
    <row r="48" spans="7:80" ht="14.25" customHeight="1" x14ac:dyDescent="0.25">
      <c r="U48" s="2"/>
      <c r="V48" s="2"/>
      <c r="W48" s="20">
        <v>5</v>
      </c>
      <c r="X48" s="20"/>
      <c r="Y48" s="2" t="s">
        <v>32</v>
      </c>
      <c r="Z48" s="14">
        <v>127</v>
      </c>
      <c r="AA48" s="45">
        <f>VLOOKUP(Z48,Referens!$V$522:$X$1066,3,TRUE)</f>
        <v>2.907</v>
      </c>
      <c r="AB48" s="37"/>
      <c r="AC48" s="13"/>
      <c r="AD48" s="23">
        <f t="shared" si="12"/>
        <v>0</v>
      </c>
      <c r="AE48" s="50">
        <f t="shared" si="11"/>
        <v>1.907</v>
      </c>
      <c r="AF48" s="7">
        <f>VLOOKUP(AB48,Referens!$A$2:$C$16,3,TRUE)</f>
        <v>0</v>
      </c>
      <c r="AG48" s="12"/>
    </row>
    <row r="49" spans="21:33" ht="14.25" customHeight="1" x14ac:dyDescent="0.25">
      <c r="U49" s="2"/>
      <c r="V49" s="2"/>
      <c r="W49" s="20">
        <v>6</v>
      </c>
      <c r="X49" s="20"/>
      <c r="Y49" s="2" t="s">
        <v>32</v>
      </c>
      <c r="Z49" s="14">
        <v>149</v>
      </c>
      <c r="AA49" s="45">
        <f>VLOOKUP(Z49,Referens!$V$522:$X$1066,3,TRUE)</f>
        <v>2.9950000000000001</v>
      </c>
      <c r="AB49" s="37"/>
      <c r="AC49" s="13"/>
      <c r="AD49" s="23">
        <f t="shared" si="12"/>
        <v>0</v>
      </c>
      <c r="AE49" s="50">
        <f t="shared" si="11"/>
        <v>1.9950000000000001</v>
      </c>
      <c r="AF49" s="7">
        <f>VLOOKUP(AB49,Referens!$A$2:$C$16,3,TRUE)</f>
        <v>0</v>
      </c>
      <c r="AG49" s="12"/>
    </row>
    <row r="50" spans="21:33" ht="14.25" customHeight="1" x14ac:dyDescent="0.25">
      <c r="U50" s="2"/>
      <c r="V50" s="2"/>
      <c r="W50" s="20">
        <v>7</v>
      </c>
      <c r="X50" s="20"/>
      <c r="Y50" s="2" t="s">
        <v>42</v>
      </c>
      <c r="Z50" s="14">
        <v>65</v>
      </c>
      <c r="AA50" s="45">
        <f>VLOOKUP(Z50,Referens!$V$522:$X$1066,3,TRUE)</f>
        <v>2.7275</v>
      </c>
      <c r="AB50" s="37"/>
      <c r="AC50" s="13"/>
      <c r="AD50" s="23">
        <f t="shared" si="12"/>
        <v>0</v>
      </c>
      <c r="AE50" s="50">
        <f t="shared" si="11"/>
        <v>1.7275</v>
      </c>
      <c r="AF50" s="7">
        <f>VLOOKUP(AB50,Referens!$A$2:$C$16,3,TRUE)</f>
        <v>0</v>
      </c>
      <c r="AG50" s="12"/>
    </row>
    <row r="51" spans="21:33" ht="14.25" customHeight="1" x14ac:dyDescent="0.25">
      <c r="U51" s="2"/>
      <c r="V51" s="2"/>
      <c r="W51" s="20">
        <v>8</v>
      </c>
      <c r="X51" s="20"/>
      <c r="Y51" s="2" t="s">
        <v>32</v>
      </c>
      <c r="Z51" s="14">
        <v>83</v>
      </c>
      <c r="AA51" s="45">
        <f>VLOOKUP(Z51,Referens!$V$522:$X$1066,3,TRUE)</f>
        <v>2.7774999999999999</v>
      </c>
      <c r="AB51" s="37"/>
      <c r="AC51" s="13"/>
      <c r="AD51" s="23">
        <f t="shared" si="12"/>
        <v>0</v>
      </c>
      <c r="AE51" s="50">
        <f t="shared" si="11"/>
        <v>1.7774999999999999</v>
      </c>
      <c r="AF51" s="7">
        <f>VLOOKUP(AB51,Referens!$A$2:$C$16,3,TRUE)</f>
        <v>0</v>
      </c>
      <c r="AG51" s="12"/>
    </row>
    <row r="52" spans="21:33" ht="14.25" customHeight="1" x14ac:dyDescent="0.25">
      <c r="U52" s="2"/>
      <c r="V52" s="2"/>
      <c r="W52" s="20">
        <v>9</v>
      </c>
      <c r="X52" s="20"/>
      <c r="Y52" s="2" t="s">
        <v>32</v>
      </c>
      <c r="Z52" s="14">
        <v>109</v>
      </c>
      <c r="AA52" s="45">
        <f>VLOOKUP(Z52,Referens!$V$522:$X$1066,3,TRUE)</f>
        <v>2.8475000000000001</v>
      </c>
      <c r="AB52" s="37"/>
      <c r="AC52" s="13"/>
      <c r="AD52" s="23">
        <f t="shared" si="12"/>
        <v>0</v>
      </c>
      <c r="AE52" s="50">
        <f t="shared" si="11"/>
        <v>1.8475000000000001</v>
      </c>
      <c r="AF52" s="7">
        <f>VLOOKUP(AB52,Referens!$A$2:$C$16,3,TRUE)</f>
        <v>0</v>
      </c>
      <c r="AG52" s="12"/>
    </row>
    <row r="53" spans="21:33" ht="14.25" customHeight="1" x14ac:dyDescent="0.25">
      <c r="U53" s="2"/>
      <c r="V53" s="2"/>
      <c r="W53" s="20">
        <v>10</v>
      </c>
      <c r="X53" s="20"/>
      <c r="Y53" s="2" t="s">
        <v>32</v>
      </c>
      <c r="Z53" s="14">
        <v>115</v>
      </c>
      <c r="AA53" s="45">
        <f>VLOOKUP(Z53,Referens!$V$522:$X$1066,3,TRUE)</f>
        <v>2.8679999999999999</v>
      </c>
      <c r="AB53" s="37"/>
      <c r="AC53" s="13"/>
      <c r="AD53" s="23">
        <f t="shared" si="12"/>
        <v>0</v>
      </c>
      <c r="AE53" s="50">
        <f t="shared" si="11"/>
        <v>1.8679999999999999</v>
      </c>
      <c r="AF53" s="7">
        <f>VLOOKUP(AB53,Referens!$A$2:$C$16,3,TRUE)</f>
        <v>0</v>
      </c>
      <c r="AG53" s="12"/>
    </row>
    <row r="54" spans="21:33" ht="14.25" customHeight="1" x14ac:dyDescent="0.25">
      <c r="U54" s="2"/>
      <c r="V54" s="2"/>
      <c r="W54" s="20">
        <v>11</v>
      </c>
      <c r="X54" s="20"/>
      <c r="Y54" s="2" t="s">
        <v>32</v>
      </c>
      <c r="Z54" s="14">
        <v>130</v>
      </c>
      <c r="AA54" s="45">
        <f>VLOOKUP(Z54,Referens!$V$522:$X$1066,3,TRUE)</f>
        <v>2.9169999999999998</v>
      </c>
      <c r="AB54" s="37"/>
      <c r="AC54" s="13"/>
      <c r="AD54" s="23">
        <f t="shared" si="12"/>
        <v>0</v>
      </c>
      <c r="AE54" s="50">
        <f t="shared" si="11"/>
        <v>1.9169999999999998</v>
      </c>
      <c r="AF54" s="7">
        <f>VLOOKUP(AB54,Referens!$A$2:$C$16,3,TRUE)</f>
        <v>0</v>
      </c>
      <c r="AG54" s="12"/>
    </row>
    <row r="55" spans="21:33" ht="14.25" customHeight="1" x14ac:dyDescent="0.25">
      <c r="U55" s="2"/>
      <c r="V55" s="2"/>
      <c r="W55" s="20">
        <v>12</v>
      </c>
      <c r="X55" s="20"/>
      <c r="Y55" s="2" t="s">
        <v>32</v>
      </c>
      <c r="Z55" s="14">
        <v>200</v>
      </c>
      <c r="AA55" s="45">
        <f>VLOOKUP(Z55,Referens!$V$522:$X$1066,3,TRUE)</f>
        <v>3.3134999999999999</v>
      </c>
      <c r="AB55" s="37"/>
      <c r="AC55" s="13"/>
      <c r="AD55" s="23">
        <f t="shared" si="12"/>
        <v>0</v>
      </c>
      <c r="AE55" s="50">
        <f t="shared" si="11"/>
        <v>2.3134999999999999</v>
      </c>
      <c r="AF55" s="7">
        <f>VLOOKUP(AB55,Referens!$A$2:$C$16,3,TRUE)</f>
        <v>0</v>
      </c>
      <c r="AG55" s="12"/>
    </row>
    <row r="56" spans="21:33" ht="14.25" customHeight="1" x14ac:dyDescent="0.25">
      <c r="U56" s="2"/>
      <c r="V56" s="2"/>
      <c r="W56" s="20">
        <v>13</v>
      </c>
      <c r="X56" s="20"/>
      <c r="Y56" s="2" t="s">
        <v>32</v>
      </c>
      <c r="Z56" s="14">
        <v>148</v>
      </c>
      <c r="AA56" s="45">
        <f>VLOOKUP(Z56,Referens!$V$522:$X$1066,3,TRUE)</f>
        <v>2.99</v>
      </c>
      <c r="AB56" s="37"/>
      <c r="AC56" s="13"/>
      <c r="AD56" s="23">
        <f t="shared" si="12"/>
        <v>0</v>
      </c>
      <c r="AE56" s="50">
        <f t="shared" si="11"/>
        <v>1.9900000000000002</v>
      </c>
      <c r="AF56" s="7">
        <f>VLOOKUP(AB56,Referens!$A$2:$C$16,3,TRUE)</f>
        <v>0</v>
      </c>
      <c r="AG56" s="12"/>
    </row>
    <row r="57" spans="21:33" ht="14.25" customHeight="1" x14ac:dyDescent="0.25">
      <c r="U57" s="2"/>
      <c r="V57" s="2"/>
      <c r="W57" s="20">
        <v>14</v>
      </c>
      <c r="X57" s="20"/>
      <c r="Y57" s="2" t="s">
        <v>42</v>
      </c>
      <c r="Z57" s="14">
        <v>33</v>
      </c>
      <c r="AA57" s="45">
        <f>VLOOKUP(Z57,Referens!$V$522:$X$1066,3,TRUE)</f>
        <v>2.56</v>
      </c>
      <c r="AB57" s="37"/>
      <c r="AC57" s="13"/>
      <c r="AD57" s="23">
        <f t="shared" si="12"/>
        <v>0</v>
      </c>
      <c r="AE57" s="50">
        <f t="shared" si="11"/>
        <v>1.56</v>
      </c>
      <c r="AF57" s="7">
        <f>VLOOKUP(AB57,Referens!$A$2:$C$16,3,TRUE)</f>
        <v>0</v>
      </c>
      <c r="AG57" s="12"/>
    </row>
    <row r="58" spans="21:33" ht="14.25" customHeight="1" x14ac:dyDescent="0.25">
      <c r="U58" s="2"/>
      <c r="V58" s="2"/>
      <c r="W58" s="20">
        <v>15</v>
      </c>
      <c r="X58" s="20"/>
      <c r="Y58" s="2" t="s">
        <v>32</v>
      </c>
      <c r="Z58" s="14">
        <v>134</v>
      </c>
      <c r="AA58" s="45">
        <f>VLOOKUP(Z58,Referens!$V$522:$X$1066,3,TRUE)</f>
        <v>2.9329999999999998</v>
      </c>
      <c r="AB58" s="37"/>
      <c r="AC58" s="13"/>
      <c r="AD58" s="23">
        <f t="shared" si="12"/>
        <v>0</v>
      </c>
      <c r="AE58" s="50">
        <f t="shared" si="11"/>
        <v>1.9329999999999998</v>
      </c>
      <c r="AF58" s="7">
        <f>VLOOKUP(AB58,Referens!$A$2:$C$16,3,TRUE)</f>
        <v>0</v>
      </c>
      <c r="AG58" s="12"/>
    </row>
    <row r="59" spans="21:33" ht="14.25" customHeight="1" x14ac:dyDescent="0.25">
      <c r="U59" s="2"/>
      <c r="V59" s="2"/>
      <c r="W59" s="20">
        <v>16</v>
      </c>
      <c r="X59" s="20"/>
      <c r="Y59" s="2" t="s">
        <v>32</v>
      </c>
      <c r="Z59" s="14">
        <v>168</v>
      </c>
      <c r="AA59" s="45">
        <f>VLOOKUP(Z59,Referens!$V$522:$X$1066,3,TRUE)</f>
        <v>3.1019999999999999</v>
      </c>
      <c r="AB59" s="37"/>
      <c r="AC59" s="13"/>
      <c r="AD59" s="23">
        <f t="shared" si="12"/>
        <v>0</v>
      </c>
      <c r="AE59" s="50">
        <f t="shared" si="11"/>
        <v>2.1019999999999999</v>
      </c>
      <c r="AF59" s="7">
        <f>VLOOKUP(AB59,Referens!$A$2:$C$16,3,TRUE)</f>
        <v>0</v>
      </c>
      <c r="AG59" s="12"/>
    </row>
    <row r="60" spans="21:33" ht="14.25" customHeight="1" x14ac:dyDescent="0.25">
      <c r="U60" s="2"/>
      <c r="V60" s="2"/>
      <c r="W60" s="20">
        <v>17</v>
      </c>
      <c r="X60" s="20"/>
      <c r="Y60" s="2" t="s">
        <v>32</v>
      </c>
      <c r="Z60" s="14">
        <v>90</v>
      </c>
      <c r="AA60" s="45">
        <f>VLOOKUP(Z60,Referens!$V$522:$X$1066,3,TRUE)</f>
        <v>2.7949999999999999</v>
      </c>
      <c r="AB60" s="37"/>
      <c r="AC60" s="13"/>
      <c r="AD60" s="23">
        <f t="shared" si="12"/>
        <v>0</v>
      </c>
      <c r="AE60" s="50">
        <f t="shared" si="11"/>
        <v>1.7949999999999999</v>
      </c>
      <c r="AF60" s="7">
        <f>VLOOKUP(AB60,Referens!$A$2:$C$16,3,TRUE)</f>
        <v>0</v>
      </c>
      <c r="AG60" s="12"/>
    </row>
    <row r="61" spans="21:33" ht="14.25" customHeight="1" x14ac:dyDescent="0.25">
      <c r="U61" s="2"/>
      <c r="V61" s="2"/>
      <c r="W61" s="20">
        <v>18</v>
      </c>
      <c r="X61" s="20"/>
      <c r="Y61" s="2" t="s">
        <v>32</v>
      </c>
      <c r="Z61" s="14">
        <v>103</v>
      </c>
      <c r="AA61" s="45">
        <f>VLOOKUP(Z61,Referens!$V$522:$X$1066,3,TRUE)</f>
        <v>2.8325</v>
      </c>
      <c r="AB61" s="37"/>
      <c r="AC61" s="13"/>
      <c r="AD61" s="23">
        <f t="shared" si="12"/>
        <v>0</v>
      </c>
      <c r="AE61" s="50">
        <f t="shared" si="11"/>
        <v>1.8325</v>
      </c>
      <c r="AF61" s="7">
        <f>VLOOKUP(AB61,Referens!$A$2:$C$16,3,TRUE)</f>
        <v>0</v>
      </c>
      <c r="AG61" s="12"/>
    </row>
    <row r="62" spans="21:33" ht="14.25" customHeight="1" x14ac:dyDescent="0.25">
      <c r="U62" s="2"/>
      <c r="V62" s="2"/>
      <c r="W62" s="20">
        <v>19</v>
      </c>
      <c r="X62" s="20"/>
      <c r="Y62" s="2" t="s">
        <v>42</v>
      </c>
      <c r="Z62" s="13">
        <v>35</v>
      </c>
      <c r="AA62" s="45">
        <f>VLOOKUP(Z62,Referens!$V$522:$X$1066,3,TRUE)</f>
        <v>2.58</v>
      </c>
      <c r="AB62" s="37"/>
      <c r="AC62" s="13"/>
      <c r="AD62" s="23">
        <f t="shared" si="12"/>
        <v>0</v>
      </c>
      <c r="AE62" s="50">
        <f t="shared" si="11"/>
        <v>1.58</v>
      </c>
      <c r="AF62" s="7">
        <f>VLOOKUP(AB62,Referens!$A$2:$C$16,3,TRUE)</f>
        <v>0</v>
      </c>
      <c r="AG62" s="12"/>
    </row>
    <row r="63" spans="21:33" ht="14.25" customHeight="1" x14ac:dyDescent="0.25">
      <c r="U63" s="2"/>
      <c r="V63" s="2"/>
      <c r="W63" s="20">
        <v>20</v>
      </c>
      <c r="X63" s="20"/>
      <c r="Y63" s="2" t="s">
        <v>42</v>
      </c>
      <c r="Z63" s="13">
        <v>47</v>
      </c>
      <c r="AA63" s="45">
        <f>VLOOKUP(Z63,Referens!$V$522:$X$1066,3,TRUE)</f>
        <v>2.6549999999999998</v>
      </c>
      <c r="AB63" s="37"/>
      <c r="AC63" s="13"/>
      <c r="AD63" s="23">
        <f t="shared" si="12"/>
        <v>0</v>
      </c>
      <c r="AE63" s="50">
        <f t="shared" si="11"/>
        <v>1.6549999999999998</v>
      </c>
      <c r="AF63" s="7">
        <f>VLOOKUP(AB63,Referens!$A$2:$C$16,3,TRUE)</f>
        <v>0</v>
      </c>
      <c r="AG63" s="12"/>
    </row>
    <row r="64" spans="21:33" ht="14.25" customHeight="1" x14ac:dyDescent="0.25">
      <c r="U64" s="2"/>
      <c r="V64" s="2"/>
      <c r="W64" s="20">
        <v>21</v>
      </c>
      <c r="X64" s="20"/>
      <c r="Y64" s="2" t="s">
        <v>42</v>
      </c>
      <c r="Z64" s="13">
        <v>59</v>
      </c>
      <c r="AA64" s="45">
        <f>VLOOKUP(Z64,Referens!$V$522:$X$1066,3,TRUE)</f>
        <v>2.71</v>
      </c>
      <c r="AB64" s="37"/>
      <c r="AC64" s="13"/>
      <c r="AD64" s="23">
        <f t="shared" si="12"/>
        <v>0</v>
      </c>
      <c r="AE64" s="50">
        <f t="shared" si="11"/>
        <v>1.71</v>
      </c>
      <c r="AF64" s="7">
        <f>VLOOKUP(AB64,Referens!$A$2:$C$16,3,TRUE)</f>
        <v>0</v>
      </c>
      <c r="AG64" s="12"/>
    </row>
    <row r="65" spans="21:39" ht="14.25" customHeight="1" x14ac:dyDescent="0.25">
      <c r="U65" s="2"/>
      <c r="V65" s="2"/>
      <c r="W65" s="20">
        <v>22</v>
      </c>
      <c r="X65" s="20"/>
      <c r="Y65" s="2" t="s">
        <v>42</v>
      </c>
      <c r="Z65" s="13">
        <v>72</v>
      </c>
      <c r="AA65" s="45">
        <f>VLOOKUP(Z65,Referens!$V$522:$X$1066,3,TRUE)</f>
        <v>2.7475000000000001</v>
      </c>
      <c r="AB65" s="37"/>
      <c r="AC65" s="13"/>
      <c r="AD65" s="23">
        <f t="shared" si="12"/>
        <v>0</v>
      </c>
      <c r="AE65" s="50">
        <f t="shared" si="11"/>
        <v>1.7475000000000001</v>
      </c>
      <c r="AF65" s="7">
        <f>VLOOKUP(AB65,Referens!$A$2:$C$16,3,TRUE)</f>
        <v>0</v>
      </c>
      <c r="AG65" s="12"/>
    </row>
    <row r="66" spans="21:39" ht="14.25" customHeight="1" x14ac:dyDescent="0.25">
      <c r="U66" s="2"/>
      <c r="V66" s="2"/>
      <c r="W66" s="20">
        <v>23</v>
      </c>
      <c r="X66" s="20"/>
      <c r="Y66" s="2" t="s">
        <v>32</v>
      </c>
      <c r="Z66" s="13">
        <v>100</v>
      </c>
      <c r="AA66" s="45">
        <f>VLOOKUP(Z66,Referens!$V$522:$X$1066,3,TRUE)</f>
        <v>2.8224999999999998</v>
      </c>
      <c r="AB66" s="37"/>
      <c r="AC66" s="13"/>
      <c r="AD66" s="23">
        <f t="shared" si="12"/>
        <v>0</v>
      </c>
      <c r="AE66" s="50">
        <f t="shared" si="11"/>
        <v>1.8224999999999998</v>
      </c>
      <c r="AF66" s="7">
        <f>VLOOKUP(AB66,Referens!$A$2:$C$16,3,TRUE)</f>
        <v>0</v>
      </c>
      <c r="AG66" s="12"/>
    </row>
    <row r="67" spans="21:39" ht="14.25" customHeight="1" x14ac:dyDescent="0.25">
      <c r="U67" s="2"/>
      <c r="V67" s="2"/>
      <c r="W67" s="20">
        <v>24</v>
      </c>
      <c r="X67" s="20"/>
      <c r="Y67" s="2" t="s">
        <v>32</v>
      </c>
      <c r="Z67" s="13">
        <v>120</v>
      </c>
      <c r="AA67" s="45">
        <f>VLOOKUP(Z67,Referens!$V$522:$X$1066,3,TRUE)</f>
        <v>2.883</v>
      </c>
      <c r="AB67" s="37"/>
      <c r="AC67" s="13"/>
      <c r="AD67" s="23">
        <f t="shared" si="12"/>
        <v>0</v>
      </c>
      <c r="AE67" s="50">
        <f t="shared" si="11"/>
        <v>1.883</v>
      </c>
      <c r="AF67" s="7">
        <f>VLOOKUP(AB67,Referens!$A$2:$C$16,3,TRUE)</f>
        <v>0</v>
      </c>
      <c r="AG67" s="12"/>
    </row>
    <row r="68" spans="21:39" ht="14.25" customHeight="1" x14ac:dyDescent="0.25">
      <c r="U68" s="2"/>
      <c r="V68" s="2"/>
      <c r="W68" s="20">
        <v>25</v>
      </c>
      <c r="X68" s="20"/>
      <c r="Y68" s="2" t="s">
        <v>32</v>
      </c>
      <c r="Z68" s="7">
        <v>140</v>
      </c>
      <c r="AA68" s="45">
        <f>VLOOKUP(Z68,Referens!$V$522:$X$1066,3,TRUE)</f>
        <v>2.9554999999999998</v>
      </c>
      <c r="AB68" s="37"/>
      <c r="AC68" s="7"/>
      <c r="AD68" s="23">
        <f t="shared" si="12"/>
        <v>0</v>
      </c>
      <c r="AE68" s="50">
        <f t="shared" si="11"/>
        <v>1.9554999999999998</v>
      </c>
      <c r="AF68" s="7">
        <f>VLOOKUP(AB68,Referens!$A$2:$C$16,3,TRUE)</f>
        <v>0</v>
      </c>
      <c r="AG68" s="2"/>
    </row>
    <row r="69" spans="21:39" ht="14.25" customHeight="1" x14ac:dyDescent="0.25">
      <c r="U69" s="2"/>
      <c r="V69" s="2"/>
      <c r="W69" s="20">
        <v>26</v>
      </c>
      <c r="X69" s="20"/>
      <c r="Y69" s="22" t="s">
        <v>32</v>
      </c>
      <c r="Z69" s="1">
        <v>125</v>
      </c>
      <c r="AA69" s="45">
        <f>VLOOKUP(Z69,Referens!$V$522:$X$1066,3,TRUE)</f>
        <v>2.9009999999999998</v>
      </c>
      <c r="AB69" s="47"/>
      <c r="AC69" s="2"/>
      <c r="AD69" s="23">
        <f t="shared" si="12"/>
        <v>0</v>
      </c>
      <c r="AE69" s="50">
        <f t="shared" si="11"/>
        <v>1.9009999999999998</v>
      </c>
      <c r="AF69" s="7">
        <f>VLOOKUP(AB69,Referens!$A$2:$C$16,3,TRUE)</f>
        <v>0</v>
      </c>
      <c r="AG69" s="2"/>
    </row>
    <row r="70" spans="21:39" ht="14.25" customHeight="1" x14ac:dyDescent="0.25">
      <c r="U70" s="2"/>
      <c r="V70" s="2"/>
      <c r="W70" s="20">
        <v>27</v>
      </c>
      <c r="X70" s="20"/>
      <c r="Y70" s="2" t="s">
        <v>44</v>
      </c>
      <c r="Z70" s="3">
        <v>100</v>
      </c>
      <c r="AA70" s="45">
        <f>VLOOKUP(Z70,Referens!$V$522:$X$1066,3,TRUE)</f>
        <v>2.8224999999999998</v>
      </c>
      <c r="AB70" s="47"/>
      <c r="AC70" s="2"/>
      <c r="AD70" s="23">
        <f t="shared" si="12"/>
        <v>0</v>
      </c>
      <c r="AE70" s="50">
        <f t="shared" si="11"/>
        <v>1.8224999999999998</v>
      </c>
      <c r="AF70" s="7">
        <f>VLOOKUP(AB70,Referens!$A$2:$C$16,3,TRUE)</f>
        <v>0</v>
      </c>
      <c r="AG70" s="2"/>
    </row>
    <row r="71" spans="21:39" ht="14.25" customHeight="1" x14ac:dyDescent="0.25">
      <c r="U71" s="2"/>
      <c r="V71" s="2"/>
      <c r="W71" s="20">
        <v>28</v>
      </c>
      <c r="X71" s="20"/>
      <c r="Y71" s="2" t="s">
        <v>44</v>
      </c>
      <c r="Z71" s="3">
        <v>12</v>
      </c>
      <c r="AA71" s="45">
        <f>VLOOKUP(Z71,Referens!$V$522:$X$1066,3,TRUE)</f>
        <v>2.246</v>
      </c>
      <c r="AB71" s="47"/>
      <c r="AC71" s="2"/>
      <c r="AD71" s="23">
        <f t="shared" si="12"/>
        <v>0</v>
      </c>
      <c r="AE71" s="50">
        <f t="shared" si="11"/>
        <v>1.246</v>
      </c>
      <c r="AF71" s="7">
        <f>VLOOKUP(AB71,Referens!$A$2:$C$16,3,TRUE)</f>
        <v>0</v>
      </c>
      <c r="AG71" s="2"/>
      <c r="AM71" s="1"/>
    </row>
    <row r="72" spans="21:39" ht="14.25" customHeight="1" x14ac:dyDescent="0.25">
      <c r="U72" s="2"/>
      <c r="V72" s="2"/>
      <c r="W72" s="20">
        <v>29</v>
      </c>
      <c r="X72" s="20"/>
      <c r="Y72" s="2" t="s">
        <v>44</v>
      </c>
      <c r="Z72" s="3">
        <v>17</v>
      </c>
      <c r="AA72" s="45">
        <f>VLOOKUP(Z72,Referens!$V$522:$X$1066,3,TRUE)</f>
        <v>2.3780000000000001</v>
      </c>
      <c r="AB72" s="47"/>
      <c r="AC72" s="2"/>
      <c r="AD72" s="23">
        <f t="shared" si="12"/>
        <v>0</v>
      </c>
      <c r="AE72" s="50">
        <f t="shared" si="11"/>
        <v>1.3780000000000001</v>
      </c>
      <c r="AF72" s="7">
        <f>VLOOKUP(AB72,Referens!$A$2:$C$16,3,TRUE)</f>
        <v>0</v>
      </c>
      <c r="AG72" s="2"/>
    </row>
    <row r="73" spans="21:39" ht="14.25" customHeight="1" x14ac:dyDescent="0.25">
      <c r="U73" s="2"/>
      <c r="V73" s="2"/>
      <c r="W73" s="20">
        <v>30</v>
      </c>
      <c r="X73" s="20"/>
      <c r="Y73" s="2" t="s">
        <v>44</v>
      </c>
      <c r="Z73" s="3">
        <v>10</v>
      </c>
      <c r="AA73" s="45">
        <f>VLOOKUP(Z73,Referens!$V$522:$X$1066,3,TRUE)</f>
        <v>2.202</v>
      </c>
      <c r="AB73" s="47"/>
      <c r="AC73" s="2"/>
      <c r="AD73" s="23">
        <f t="shared" si="12"/>
        <v>0</v>
      </c>
      <c r="AE73" s="50">
        <f t="shared" si="11"/>
        <v>1.202</v>
      </c>
      <c r="AF73" s="7">
        <f>VLOOKUP(AB73,Referens!$A$2:$C$16,3,TRUE)</f>
        <v>0</v>
      </c>
      <c r="AG73" s="2"/>
    </row>
    <row r="74" spans="21:39" ht="14.25" customHeight="1" x14ac:dyDescent="0.25">
      <c r="AE74" s="51">
        <f>SUM(AE44:AE73)</f>
        <v>54.337000000000003</v>
      </c>
      <c r="AF74">
        <f>SUM(AF44:AF73)</f>
        <v>0</v>
      </c>
    </row>
    <row r="75" spans="21:39" ht="14.25" customHeight="1" x14ac:dyDescent="0.25">
      <c r="Z75"/>
      <c r="AA75"/>
      <c r="AC75" s="26" t="s">
        <v>52</v>
      </c>
      <c r="AD75" s="27">
        <f>AVERAGE(AD44:AD73)</f>
        <v>0</v>
      </c>
      <c r="AE75" s="52"/>
    </row>
    <row r="76" spans="21:39" ht="14.25" customHeight="1" x14ac:dyDescent="0.25">
      <c r="Z76"/>
      <c r="AA76"/>
      <c r="AC76" s="26" t="s">
        <v>54</v>
      </c>
      <c r="AD76" s="27">
        <f>AVERAGE(AD44,AD45,AD46,AD47,AD48,AD49,AD50,AD52,AD53,AD54,AD55,AD56,AD58,AD59,AD61,AD66,AD67,AD68,AD69)</f>
        <v>0</v>
      </c>
      <c r="AE76" s="52"/>
    </row>
    <row r="77" spans="21:39" x14ac:dyDescent="0.25">
      <c r="Z77"/>
      <c r="AA77"/>
      <c r="AC77" s="26" t="s">
        <v>55</v>
      </c>
      <c r="AD77" s="27">
        <f>AVERAGE(AD70,AD71,AD72,AD73)</f>
        <v>0</v>
      </c>
      <c r="AE77" s="52"/>
    </row>
    <row r="78" spans="21:39" x14ac:dyDescent="0.25">
      <c r="Z78"/>
      <c r="AA78"/>
      <c r="AC78" s="26" t="s">
        <v>56</v>
      </c>
      <c r="AD78" s="27">
        <f>AVERAGE(AD51,AD57,AD60,AD62,AD63,AD64,AD65)</f>
        <v>0</v>
      </c>
      <c r="AE78" s="52"/>
    </row>
    <row r="83" spans="21:33" ht="23.25" x14ac:dyDescent="0.25">
      <c r="U83" s="183" t="s">
        <v>0</v>
      </c>
      <c r="V83" s="183"/>
      <c r="W83" s="183"/>
      <c r="X83" s="183"/>
      <c r="Y83" s="183"/>
      <c r="Z83" s="183"/>
      <c r="AA83" s="183"/>
      <c r="AB83" s="183"/>
      <c r="AC83" s="19"/>
      <c r="AD83" s="19"/>
      <c r="AE83" s="49"/>
      <c r="AF83" s="19"/>
      <c r="AG83" s="19"/>
    </row>
    <row r="84" spans="21:33" ht="15.75" x14ac:dyDescent="0.25">
      <c r="U84" s="11" t="s">
        <v>1</v>
      </c>
      <c r="V84" t="s">
        <v>4</v>
      </c>
      <c r="W84" s="4"/>
      <c r="X84" s="4"/>
    </row>
    <row r="85" spans="21:33" ht="15.75" thickBot="1" x14ac:dyDescent="0.3">
      <c r="W85" s="4"/>
      <c r="X85" s="4"/>
    </row>
    <row r="86" spans="21:33" x14ac:dyDescent="0.25">
      <c r="U86" s="10" t="s">
        <v>10</v>
      </c>
      <c r="V86" s="10" t="s">
        <v>1</v>
      </c>
      <c r="W86" s="9" t="s">
        <v>11</v>
      </c>
      <c r="X86" s="9" t="s">
        <v>18</v>
      </c>
      <c r="Y86" s="5" t="s">
        <v>12</v>
      </c>
      <c r="Z86" s="6" t="s">
        <v>13</v>
      </c>
      <c r="AA86" s="17" t="s">
        <v>19</v>
      </c>
      <c r="AB86" s="17" t="s">
        <v>14</v>
      </c>
      <c r="AC86" s="17" t="s">
        <v>20</v>
      </c>
      <c r="AD86" s="10" t="s">
        <v>15</v>
      </c>
      <c r="AE86" s="17" t="s">
        <v>21</v>
      </c>
      <c r="AF86" s="17" t="s">
        <v>16</v>
      </c>
      <c r="AG86" s="10" t="s">
        <v>17</v>
      </c>
    </row>
    <row r="87" spans="21:33" x14ac:dyDescent="0.25">
      <c r="U87" s="2"/>
      <c r="V87" s="2"/>
      <c r="W87" s="20">
        <v>1</v>
      </c>
      <c r="X87" s="20"/>
      <c r="Y87" s="2" t="s">
        <v>32</v>
      </c>
      <c r="Z87" s="14"/>
      <c r="AA87" s="45">
        <f>VLOOKUP(Z87,Referens!$V$522:$X$1066,3,TRUE)</f>
        <v>2.06</v>
      </c>
      <c r="AB87" s="37"/>
      <c r="AC87" s="13"/>
      <c r="AD87" s="23" t="e">
        <f>AB87/Z87</f>
        <v>#DIV/0!</v>
      </c>
      <c r="AE87" s="50">
        <f t="shared" ref="AE87:AE116" si="13">(AA87-1)-AF87</f>
        <v>1.06</v>
      </c>
      <c r="AF87" s="7">
        <f>VLOOKUP(AB87,Referens!$A$2:$C$16,3,TRUE)</f>
        <v>0</v>
      </c>
      <c r="AG87" s="12"/>
    </row>
    <row r="88" spans="21:33" x14ac:dyDescent="0.25">
      <c r="U88" s="2"/>
      <c r="V88" s="2"/>
      <c r="W88" s="20">
        <v>2</v>
      </c>
      <c r="X88" s="20"/>
      <c r="Y88" s="2" t="s">
        <v>32</v>
      </c>
      <c r="Z88" s="14"/>
      <c r="AA88" s="45">
        <f>VLOOKUP(Z88,Referens!$V$522:$X$1066,3,TRUE)</f>
        <v>2.06</v>
      </c>
      <c r="AB88" s="37"/>
      <c r="AC88" s="13"/>
      <c r="AD88" s="23" t="e">
        <f t="shared" ref="AD88:AD116" si="14">AB88/Z88</f>
        <v>#DIV/0!</v>
      </c>
      <c r="AE88" s="50">
        <f t="shared" si="13"/>
        <v>1.06</v>
      </c>
      <c r="AF88" s="7">
        <f>VLOOKUP(AB88,Referens!$A$2:$C$16,3,TRUE)</f>
        <v>0</v>
      </c>
      <c r="AG88" s="12"/>
    </row>
    <row r="89" spans="21:33" x14ac:dyDescent="0.25">
      <c r="U89" s="2"/>
      <c r="V89" s="2"/>
      <c r="W89" s="20">
        <v>3</v>
      </c>
      <c r="X89" s="20"/>
      <c r="Y89" s="2" t="s">
        <v>32</v>
      </c>
      <c r="Z89" s="14"/>
      <c r="AA89" s="45">
        <f>VLOOKUP(Z89,Referens!$V$522:$X$1066,3,TRUE)</f>
        <v>2.06</v>
      </c>
      <c r="AB89" s="37"/>
      <c r="AC89" s="13"/>
      <c r="AD89" s="23" t="e">
        <f t="shared" si="14"/>
        <v>#DIV/0!</v>
      </c>
      <c r="AE89" s="50">
        <f t="shared" si="13"/>
        <v>1.06</v>
      </c>
      <c r="AF89" s="7">
        <f>VLOOKUP(AB89,Referens!$A$2:$C$16,3,TRUE)</f>
        <v>0</v>
      </c>
      <c r="AG89" s="12"/>
    </row>
    <row r="90" spans="21:33" x14ac:dyDescent="0.25">
      <c r="U90" s="2"/>
      <c r="V90" s="2"/>
      <c r="W90" s="20">
        <v>4</v>
      </c>
      <c r="X90" s="20"/>
      <c r="Y90" s="2" t="s">
        <v>32</v>
      </c>
      <c r="Z90" s="14"/>
      <c r="AA90" s="45">
        <f>VLOOKUP(Z90,Referens!$V$522:$X$1066,3,TRUE)</f>
        <v>2.06</v>
      </c>
      <c r="AB90" s="37"/>
      <c r="AC90" s="13"/>
      <c r="AD90" s="23" t="e">
        <f t="shared" si="14"/>
        <v>#DIV/0!</v>
      </c>
      <c r="AE90" s="50">
        <f t="shared" si="13"/>
        <v>1.06</v>
      </c>
      <c r="AF90" s="7">
        <f>VLOOKUP(AB90,Referens!$A$2:$C$16,3,TRUE)</f>
        <v>0</v>
      </c>
      <c r="AG90" s="12"/>
    </row>
    <row r="91" spans="21:33" x14ac:dyDescent="0.25">
      <c r="U91" s="2"/>
      <c r="V91" s="2"/>
      <c r="W91" s="20">
        <v>5</v>
      </c>
      <c r="X91" s="20"/>
      <c r="Y91" s="2" t="s">
        <v>32</v>
      </c>
      <c r="Z91" s="14"/>
      <c r="AA91" s="45">
        <f>VLOOKUP(Z91,Referens!$V$522:$X$1066,3,TRUE)</f>
        <v>2.06</v>
      </c>
      <c r="AB91" s="37"/>
      <c r="AC91" s="13"/>
      <c r="AD91" s="23" t="e">
        <f t="shared" si="14"/>
        <v>#DIV/0!</v>
      </c>
      <c r="AE91" s="50">
        <f t="shared" si="13"/>
        <v>1.06</v>
      </c>
      <c r="AF91" s="7">
        <f>VLOOKUP(AB91,Referens!$A$2:$C$16,3,TRUE)</f>
        <v>0</v>
      </c>
      <c r="AG91" s="12"/>
    </row>
    <row r="92" spans="21:33" x14ac:dyDescent="0.25">
      <c r="U92" s="2"/>
      <c r="V92" s="2"/>
      <c r="W92" s="20">
        <v>6</v>
      </c>
      <c r="X92" s="20"/>
      <c r="Y92" s="2" t="s">
        <v>32</v>
      </c>
      <c r="Z92" s="14"/>
      <c r="AA92" s="45">
        <f>VLOOKUP(Z92,Referens!$V$522:$X$1066,3,TRUE)</f>
        <v>2.06</v>
      </c>
      <c r="AB92" s="37"/>
      <c r="AC92" s="13"/>
      <c r="AD92" s="23" t="e">
        <f t="shared" si="14"/>
        <v>#DIV/0!</v>
      </c>
      <c r="AE92" s="50">
        <f t="shared" si="13"/>
        <v>1.06</v>
      </c>
      <c r="AF92" s="7">
        <f>VLOOKUP(AB92,Referens!$A$2:$C$16,3,TRUE)</f>
        <v>0</v>
      </c>
      <c r="AG92" s="12"/>
    </row>
    <row r="93" spans="21:33" x14ac:dyDescent="0.25">
      <c r="U93" s="2"/>
      <c r="V93" s="2"/>
      <c r="W93" s="20">
        <v>7</v>
      </c>
      <c r="X93" s="20"/>
      <c r="Y93" s="2" t="s">
        <v>42</v>
      </c>
      <c r="Z93" s="14"/>
      <c r="AA93" s="45">
        <f>VLOOKUP(Z93,Referens!$V$522:$X$1066,3,TRUE)</f>
        <v>2.06</v>
      </c>
      <c r="AB93" s="37"/>
      <c r="AC93" s="13"/>
      <c r="AD93" s="23" t="e">
        <f t="shared" si="14"/>
        <v>#DIV/0!</v>
      </c>
      <c r="AE93" s="50">
        <f t="shared" si="13"/>
        <v>1.06</v>
      </c>
      <c r="AF93" s="7">
        <f>VLOOKUP(AB93,Referens!$A$2:$C$16,3,TRUE)</f>
        <v>0</v>
      </c>
      <c r="AG93" s="12"/>
    </row>
    <row r="94" spans="21:33" x14ac:dyDescent="0.25">
      <c r="U94" s="2"/>
      <c r="V94" s="2"/>
      <c r="W94" s="20">
        <v>8</v>
      </c>
      <c r="X94" s="20"/>
      <c r="Y94" s="2" t="s">
        <v>32</v>
      </c>
      <c r="Z94" s="14"/>
      <c r="AA94" s="45">
        <f>VLOOKUP(Z94,Referens!$V$522:$X$1066,3,TRUE)</f>
        <v>2.06</v>
      </c>
      <c r="AB94" s="37"/>
      <c r="AC94" s="13"/>
      <c r="AD94" s="23" t="e">
        <f t="shared" si="14"/>
        <v>#DIV/0!</v>
      </c>
      <c r="AE94" s="50">
        <f t="shared" si="13"/>
        <v>1.06</v>
      </c>
      <c r="AF94" s="7">
        <f>VLOOKUP(AB94,Referens!$A$2:$C$16,3,TRUE)</f>
        <v>0</v>
      </c>
      <c r="AG94" s="12"/>
    </row>
    <row r="95" spans="21:33" x14ac:dyDescent="0.25">
      <c r="U95" s="2"/>
      <c r="V95" s="2"/>
      <c r="W95" s="20">
        <v>9</v>
      </c>
      <c r="X95" s="20"/>
      <c r="Y95" s="2" t="s">
        <v>32</v>
      </c>
      <c r="Z95" s="14"/>
      <c r="AA95" s="45">
        <f>VLOOKUP(Z95,Referens!$V$522:$X$1066,3,TRUE)</f>
        <v>2.06</v>
      </c>
      <c r="AB95" s="37"/>
      <c r="AC95" s="13"/>
      <c r="AD95" s="23" t="e">
        <f t="shared" si="14"/>
        <v>#DIV/0!</v>
      </c>
      <c r="AE95" s="50">
        <f t="shared" si="13"/>
        <v>1.06</v>
      </c>
      <c r="AF95" s="7">
        <f>VLOOKUP(AB95,Referens!$A$2:$C$16,3,TRUE)</f>
        <v>0</v>
      </c>
      <c r="AG95" s="12"/>
    </row>
    <row r="96" spans="21:33" x14ac:dyDescent="0.25">
      <c r="U96" s="2"/>
      <c r="V96" s="2"/>
      <c r="W96" s="20">
        <v>10</v>
      </c>
      <c r="X96" s="20"/>
      <c r="Y96" s="2" t="s">
        <v>32</v>
      </c>
      <c r="Z96" s="14"/>
      <c r="AA96" s="45">
        <f>VLOOKUP(Z96,Referens!$V$522:$X$1066,3,TRUE)</f>
        <v>2.06</v>
      </c>
      <c r="AB96" s="37"/>
      <c r="AC96" s="13"/>
      <c r="AD96" s="23" t="e">
        <f t="shared" si="14"/>
        <v>#DIV/0!</v>
      </c>
      <c r="AE96" s="50">
        <f t="shared" si="13"/>
        <v>1.06</v>
      </c>
      <c r="AF96" s="7">
        <f>VLOOKUP(AB96,Referens!$A$2:$C$16,3,TRUE)</f>
        <v>0</v>
      </c>
      <c r="AG96" s="12"/>
    </row>
    <row r="97" spans="21:33" x14ac:dyDescent="0.25">
      <c r="U97" s="2"/>
      <c r="V97" s="2"/>
      <c r="W97" s="20">
        <v>11</v>
      </c>
      <c r="X97" s="20"/>
      <c r="Y97" s="2" t="s">
        <v>32</v>
      </c>
      <c r="Z97" s="14"/>
      <c r="AA97" s="45">
        <f>VLOOKUP(Z97,Referens!$V$522:$X$1066,3,TRUE)</f>
        <v>2.06</v>
      </c>
      <c r="AB97" s="37"/>
      <c r="AC97" s="13"/>
      <c r="AD97" s="23" t="e">
        <f t="shared" si="14"/>
        <v>#DIV/0!</v>
      </c>
      <c r="AE97" s="50">
        <f t="shared" si="13"/>
        <v>1.06</v>
      </c>
      <c r="AF97" s="7">
        <f>VLOOKUP(AB97,Referens!$A$2:$C$16,3,TRUE)</f>
        <v>0</v>
      </c>
      <c r="AG97" s="12"/>
    </row>
    <row r="98" spans="21:33" x14ac:dyDescent="0.25">
      <c r="U98" s="2"/>
      <c r="V98" s="2"/>
      <c r="W98" s="20">
        <v>12</v>
      </c>
      <c r="X98" s="20"/>
      <c r="Y98" s="2" t="s">
        <v>32</v>
      </c>
      <c r="Z98" s="14"/>
      <c r="AA98" s="45">
        <f>VLOOKUP(Z98,Referens!$V$522:$X$1066,3,TRUE)</f>
        <v>2.06</v>
      </c>
      <c r="AB98" s="37"/>
      <c r="AC98" s="13"/>
      <c r="AD98" s="23" t="e">
        <f t="shared" si="14"/>
        <v>#DIV/0!</v>
      </c>
      <c r="AE98" s="50">
        <f t="shared" si="13"/>
        <v>1.06</v>
      </c>
      <c r="AF98" s="7">
        <f>VLOOKUP(AB98,Referens!$A$2:$C$16,3,TRUE)</f>
        <v>0</v>
      </c>
      <c r="AG98" s="12"/>
    </row>
    <row r="99" spans="21:33" x14ac:dyDescent="0.25">
      <c r="U99" s="2"/>
      <c r="V99" s="2"/>
      <c r="W99" s="20">
        <v>13</v>
      </c>
      <c r="X99" s="20"/>
      <c r="Y99" s="2" t="s">
        <v>32</v>
      </c>
      <c r="Z99" s="14"/>
      <c r="AA99" s="45">
        <f>VLOOKUP(Z99,Referens!$V$522:$X$1066,3,TRUE)</f>
        <v>2.06</v>
      </c>
      <c r="AB99" s="37"/>
      <c r="AC99" s="13"/>
      <c r="AD99" s="23" t="e">
        <f t="shared" si="14"/>
        <v>#DIV/0!</v>
      </c>
      <c r="AE99" s="50">
        <f t="shared" si="13"/>
        <v>1.06</v>
      </c>
      <c r="AF99" s="7">
        <f>VLOOKUP(AB99,Referens!$A$2:$C$16,3,TRUE)</f>
        <v>0</v>
      </c>
      <c r="AG99" s="12"/>
    </row>
    <row r="100" spans="21:33" x14ac:dyDescent="0.25">
      <c r="U100" s="2"/>
      <c r="V100" s="2"/>
      <c r="W100" s="20">
        <v>14</v>
      </c>
      <c r="X100" s="20"/>
      <c r="Y100" s="2" t="s">
        <v>42</v>
      </c>
      <c r="Z100" s="14"/>
      <c r="AA100" s="45">
        <f>VLOOKUP(Z100,Referens!$V$522:$X$1066,3,TRUE)</f>
        <v>2.06</v>
      </c>
      <c r="AB100" s="37"/>
      <c r="AC100" s="13"/>
      <c r="AD100" s="23" t="e">
        <f t="shared" si="14"/>
        <v>#DIV/0!</v>
      </c>
      <c r="AE100" s="50">
        <f t="shared" si="13"/>
        <v>1.06</v>
      </c>
      <c r="AF100" s="7">
        <f>VLOOKUP(AB100,Referens!$A$2:$C$16,3,TRUE)</f>
        <v>0</v>
      </c>
      <c r="AG100" s="12"/>
    </row>
    <row r="101" spans="21:33" x14ac:dyDescent="0.25">
      <c r="U101" s="2"/>
      <c r="V101" s="2"/>
      <c r="W101" s="20">
        <v>15</v>
      </c>
      <c r="X101" s="20"/>
      <c r="Y101" s="2" t="s">
        <v>32</v>
      </c>
      <c r="Z101" s="14"/>
      <c r="AA101" s="45">
        <f>VLOOKUP(Z101,Referens!$V$522:$X$1066,3,TRUE)</f>
        <v>2.06</v>
      </c>
      <c r="AB101" s="37"/>
      <c r="AC101" s="13"/>
      <c r="AD101" s="23" t="e">
        <f t="shared" si="14"/>
        <v>#DIV/0!</v>
      </c>
      <c r="AE101" s="50">
        <f t="shared" si="13"/>
        <v>1.06</v>
      </c>
      <c r="AF101" s="7">
        <f>VLOOKUP(AB101,Referens!$A$2:$C$16,3,TRUE)</f>
        <v>0</v>
      </c>
      <c r="AG101" s="12"/>
    </row>
    <row r="102" spans="21:33" x14ac:dyDescent="0.25">
      <c r="U102" s="2"/>
      <c r="V102" s="2"/>
      <c r="W102" s="20">
        <v>16</v>
      </c>
      <c r="X102" s="20"/>
      <c r="Y102" s="2" t="s">
        <v>32</v>
      </c>
      <c r="Z102" s="14"/>
      <c r="AA102" s="45">
        <f>VLOOKUP(Z102,Referens!$V$522:$X$1066,3,TRUE)</f>
        <v>2.06</v>
      </c>
      <c r="AB102" s="37"/>
      <c r="AC102" s="13"/>
      <c r="AD102" s="23" t="e">
        <f t="shared" si="14"/>
        <v>#DIV/0!</v>
      </c>
      <c r="AE102" s="50">
        <f t="shared" si="13"/>
        <v>1.06</v>
      </c>
      <c r="AF102" s="7">
        <f>VLOOKUP(AB102,Referens!$A$2:$C$16,3,TRUE)</f>
        <v>0</v>
      </c>
      <c r="AG102" s="12"/>
    </row>
    <row r="103" spans="21:33" x14ac:dyDescent="0.25">
      <c r="U103" s="2"/>
      <c r="V103" s="2"/>
      <c r="W103" s="20">
        <v>17</v>
      </c>
      <c r="X103" s="20"/>
      <c r="Y103" s="2" t="s">
        <v>32</v>
      </c>
      <c r="Z103" s="14"/>
      <c r="AA103" s="45">
        <f>VLOOKUP(Z103,Referens!$V$522:$X$1066,3,TRUE)</f>
        <v>2.06</v>
      </c>
      <c r="AB103" s="37"/>
      <c r="AC103" s="13"/>
      <c r="AD103" s="23" t="e">
        <f t="shared" si="14"/>
        <v>#DIV/0!</v>
      </c>
      <c r="AE103" s="50">
        <f t="shared" si="13"/>
        <v>1.06</v>
      </c>
      <c r="AF103" s="7">
        <f>VLOOKUP(AB103,Referens!$A$2:$C$16,3,TRUE)</f>
        <v>0</v>
      </c>
      <c r="AG103" s="12"/>
    </row>
    <row r="104" spans="21:33" x14ac:dyDescent="0.25">
      <c r="U104" s="2"/>
      <c r="V104" s="2"/>
      <c r="W104" s="20">
        <v>18</v>
      </c>
      <c r="X104" s="20"/>
      <c r="Y104" s="2" t="s">
        <v>32</v>
      </c>
      <c r="Z104" s="14"/>
      <c r="AA104" s="45">
        <f>VLOOKUP(Z104,Referens!$V$522:$X$1066,3,TRUE)</f>
        <v>2.06</v>
      </c>
      <c r="AB104" s="37"/>
      <c r="AC104" s="13"/>
      <c r="AD104" s="23" t="e">
        <f t="shared" si="14"/>
        <v>#DIV/0!</v>
      </c>
      <c r="AE104" s="50">
        <f t="shared" si="13"/>
        <v>1.06</v>
      </c>
      <c r="AF104" s="7">
        <f>VLOOKUP(AB104,Referens!$A$2:$C$16,3,TRUE)</f>
        <v>0</v>
      </c>
      <c r="AG104" s="12"/>
    </row>
    <row r="105" spans="21:33" x14ac:dyDescent="0.25">
      <c r="U105" s="2"/>
      <c r="V105" s="2"/>
      <c r="W105" s="20">
        <v>19</v>
      </c>
      <c r="X105" s="20"/>
      <c r="Y105" s="2" t="s">
        <v>42</v>
      </c>
      <c r="Z105" s="13"/>
      <c r="AA105" s="45">
        <f>VLOOKUP(Z105,Referens!$V$522:$X$1066,3,TRUE)</f>
        <v>2.06</v>
      </c>
      <c r="AB105" s="37"/>
      <c r="AC105" s="13"/>
      <c r="AD105" s="23" t="e">
        <f t="shared" si="14"/>
        <v>#DIV/0!</v>
      </c>
      <c r="AE105" s="50">
        <f t="shared" si="13"/>
        <v>1.06</v>
      </c>
      <c r="AF105" s="7">
        <f>VLOOKUP(AB105,Referens!$A$2:$C$16,3,TRUE)</f>
        <v>0</v>
      </c>
      <c r="AG105" s="12"/>
    </row>
    <row r="106" spans="21:33" x14ac:dyDescent="0.25">
      <c r="U106" s="2"/>
      <c r="V106" s="2"/>
      <c r="W106" s="20">
        <v>20</v>
      </c>
      <c r="X106" s="20"/>
      <c r="Y106" s="2" t="s">
        <v>42</v>
      </c>
      <c r="Z106" s="13"/>
      <c r="AA106" s="45">
        <f>VLOOKUP(Z106,Referens!$V$522:$X$1066,3,TRUE)</f>
        <v>2.06</v>
      </c>
      <c r="AB106" s="37"/>
      <c r="AC106" s="13"/>
      <c r="AD106" s="23" t="e">
        <f t="shared" si="14"/>
        <v>#DIV/0!</v>
      </c>
      <c r="AE106" s="50">
        <f t="shared" si="13"/>
        <v>1.06</v>
      </c>
      <c r="AF106" s="7">
        <f>VLOOKUP(AB106,Referens!$A$2:$C$16,3,TRUE)</f>
        <v>0</v>
      </c>
      <c r="AG106" s="12"/>
    </row>
    <row r="107" spans="21:33" x14ac:dyDescent="0.25">
      <c r="U107" s="2"/>
      <c r="V107" s="2"/>
      <c r="W107" s="20">
        <v>21</v>
      </c>
      <c r="X107" s="20"/>
      <c r="Y107" s="2" t="s">
        <v>42</v>
      </c>
      <c r="Z107" s="13"/>
      <c r="AA107" s="45">
        <f>VLOOKUP(Z107,Referens!$V$522:$X$1066,3,TRUE)</f>
        <v>2.06</v>
      </c>
      <c r="AB107" s="37"/>
      <c r="AC107" s="13"/>
      <c r="AD107" s="23" t="e">
        <f t="shared" si="14"/>
        <v>#DIV/0!</v>
      </c>
      <c r="AE107" s="50">
        <f t="shared" si="13"/>
        <v>1.06</v>
      </c>
      <c r="AF107" s="7">
        <f>VLOOKUP(AB107,Referens!$A$2:$C$16,3,TRUE)</f>
        <v>0</v>
      </c>
      <c r="AG107" s="12"/>
    </row>
    <row r="108" spans="21:33" x14ac:dyDescent="0.25">
      <c r="U108" s="2"/>
      <c r="V108" s="2"/>
      <c r="W108" s="20">
        <v>22</v>
      </c>
      <c r="X108" s="20"/>
      <c r="Y108" s="2" t="s">
        <v>42</v>
      </c>
      <c r="Z108" s="13"/>
      <c r="AA108" s="45">
        <f>VLOOKUP(Z108,Referens!$V$522:$X$1066,3,TRUE)</f>
        <v>2.06</v>
      </c>
      <c r="AB108" s="37"/>
      <c r="AC108" s="13"/>
      <c r="AD108" s="23" t="e">
        <f t="shared" si="14"/>
        <v>#DIV/0!</v>
      </c>
      <c r="AE108" s="50">
        <f t="shared" si="13"/>
        <v>1.06</v>
      </c>
      <c r="AF108" s="7">
        <f>VLOOKUP(AB108,Referens!$A$2:$C$16,3,TRUE)</f>
        <v>0</v>
      </c>
      <c r="AG108" s="12"/>
    </row>
    <row r="109" spans="21:33" x14ac:dyDescent="0.25">
      <c r="U109" s="2"/>
      <c r="V109" s="2"/>
      <c r="W109" s="20">
        <v>23</v>
      </c>
      <c r="X109" s="20"/>
      <c r="Y109" s="2" t="s">
        <v>32</v>
      </c>
      <c r="Z109" s="13"/>
      <c r="AA109" s="45">
        <f>VLOOKUP(Z109,Referens!$V$522:$X$1066,3,TRUE)</f>
        <v>2.06</v>
      </c>
      <c r="AB109" s="37"/>
      <c r="AC109" s="13"/>
      <c r="AD109" s="23" t="e">
        <f t="shared" si="14"/>
        <v>#DIV/0!</v>
      </c>
      <c r="AE109" s="50">
        <f t="shared" si="13"/>
        <v>1.06</v>
      </c>
      <c r="AF109" s="7">
        <f>VLOOKUP(AB109,Referens!$A$2:$C$16,3,TRUE)</f>
        <v>0</v>
      </c>
      <c r="AG109" s="12"/>
    </row>
    <row r="110" spans="21:33" x14ac:dyDescent="0.25">
      <c r="U110" s="2"/>
      <c r="V110" s="2"/>
      <c r="W110" s="20">
        <v>24</v>
      </c>
      <c r="X110" s="20"/>
      <c r="Y110" s="2" t="s">
        <v>32</v>
      </c>
      <c r="Z110" s="13"/>
      <c r="AA110" s="45">
        <f>VLOOKUP(Z110,Referens!$V$522:$X$1066,3,TRUE)</f>
        <v>2.06</v>
      </c>
      <c r="AB110" s="37"/>
      <c r="AC110" s="13"/>
      <c r="AD110" s="23" t="e">
        <f t="shared" si="14"/>
        <v>#DIV/0!</v>
      </c>
      <c r="AE110" s="50">
        <f t="shared" si="13"/>
        <v>1.06</v>
      </c>
      <c r="AF110" s="7">
        <f>VLOOKUP(AB110,Referens!$A$2:$C$16,3,TRUE)</f>
        <v>0</v>
      </c>
      <c r="AG110" s="12"/>
    </row>
    <row r="111" spans="21:33" x14ac:dyDescent="0.25">
      <c r="U111" s="2"/>
      <c r="V111" s="2"/>
      <c r="W111" s="20">
        <v>25</v>
      </c>
      <c r="X111" s="20"/>
      <c r="Y111" s="2" t="s">
        <v>32</v>
      </c>
      <c r="Z111" s="7"/>
      <c r="AA111" s="45">
        <f>VLOOKUP(Z111,Referens!$V$522:$X$1066,3,TRUE)</f>
        <v>2.06</v>
      </c>
      <c r="AB111" s="37"/>
      <c r="AC111" s="7"/>
      <c r="AD111" s="23" t="e">
        <f t="shared" si="14"/>
        <v>#DIV/0!</v>
      </c>
      <c r="AE111" s="50">
        <f t="shared" si="13"/>
        <v>1.06</v>
      </c>
      <c r="AF111" s="7">
        <f>VLOOKUP(AB111,Referens!$A$2:$C$16,3,TRUE)</f>
        <v>0</v>
      </c>
      <c r="AG111" s="2"/>
    </row>
    <row r="112" spans="21:33" x14ac:dyDescent="0.25">
      <c r="U112" s="2"/>
      <c r="V112" s="2"/>
      <c r="W112" s="20">
        <v>26</v>
      </c>
      <c r="X112" s="20"/>
      <c r="Y112" s="22" t="s">
        <v>32</v>
      </c>
      <c r="AA112" s="45">
        <f>VLOOKUP(Z112,Referens!$V$522:$X$1066,3,TRUE)</f>
        <v>2.06</v>
      </c>
      <c r="AB112" s="47"/>
      <c r="AC112" s="2"/>
      <c r="AD112" s="23" t="e">
        <f t="shared" si="14"/>
        <v>#DIV/0!</v>
      </c>
      <c r="AE112" s="50">
        <f t="shared" si="13"/>
        <v>1.06</v>
      </c>
      <c r="AF112" s="7">
        <f>VLOOKUP(AB112,Referens!$A$2:$C$16,3,TRUE)</f>
        <v>0</v>
      </c>
      <c r="AG112" s="2"/>
    </row>
    <row r="113" spans="21:33" x14ac:dyDescent="0.25">
      <c r="U113" s="2"/>
      <c r="V113" s="2"/>
      <c r="W113" s="20">
        <v>27</v>
      </c>
      <c r="X113" s="20"/>
      <c r="Y113" s="2" t="s">
        <v>44</v>
      </c>
      <c r="Z113" s="3"/>
      <c r="AA113" s="45">
        <f>VLOOKUP(Z113,Referens!$V$522:$X$1066,3,TRUE)</f>
        <v>2.06</v>
      </c>
      <c r="AB113" s="47"/>
      <c r="AC113" s="2"/>
      <c r="AD113" s="23" t="e">
        <f t="shared" si="14"/>
        <v>#DIV/0!</v>
      </c>
      <c r="AE113" s="50">
        <f t="shared" si="13"/>
        <v>1.06</v>
      </c>
      <c r="AF113" s="7">
        <f>VLOOKUP(AB113,Referens!$A$2:$C$16,3,TRUE)</f>
        <v>0</v>
      </c>
      <c r="AG113" s="2"/>
    </row>
    <row r="114" spans="21:33" x14ac:dyDescent="0.25">
      <c r="U114" s="2"/>
      <c r="V114" s="2"/>
      <c r="W114" s="20">
        <v>28</v>
      </c>
      <c r="X114" s="20"/>
      <c r="Y114" s="2" t="s">
        <v>44</v>
      </c>
      <c r="Z114" s="3"/>
      <c r="AA114" s="45">
        <f>VLOOKUP(Z114,Referens!$V$522:$X$1066,3,TRUE)</f>
        <v>2.06</v>
      </c>
      <c r="AB114" s="47"/>
      <c r="AC114" s="2"/>
      <c r="AD114" s="23" t="e">
        <f t="shared" si="14"/>
        <v>#DIV/0!</v>
      </c>
      <c r="AE114" s="50">
        <f t="shared" si="13"/>
        <v>1.06</v>
      </c>
      <c r="AF114" s="7">
        <f>VLOOKUP(AB114,Referens!$A$2:$C$16,3,TRUE)</f>
        <v>0</v>
      </c>
      <c r="AG114" s="2"/>
    </row>
    <row r="115" spans="21:33" x14ac:dyDescent="0.25">
      <c r="U115" s="2"/>
      <c r="V115" s="2"/>
      <c r="W115" s="20">
        <v>29</v>
      </c>
      <c r="X115" s="20"/>
      <c r="Y115" s="2" t="s">
        <v>44</v>
      </c>
      <c r="Z115" s="3"/>
      <c r="AA115" s="45">
        <f>VLOOKUP(Z115,Referens!$V$522:$X$1066,3,TRUE)</f>
        <v>2.06</v>
      </c>
      <c r="AB115" s="47"/>
      <c r="AC115" s="2"/>
      <c r="AD115" s="23" t="e">
        <f t="shared" si="14"/>
        <v>#DIV/0!</v>
      </c>
      <c r="AE115" s="50">
        <f t="shared" si="13"/>
        <v>1.06</v>
      </c>
      <c r="AF115" s="7">
        <f>VLOOKUP(AB115,Referens!$A$2:$C$16,3,TRUE)</f>
        <v>0</v>
      </c>
      <c r="AG115" s="2"/>
    </row>
    <row r="116" spans="21:33" x14ac:dyDescent="0.25">
      <c r="U116" s="2"/>
      <c r="V116" s="2"/>
      <c r="W116" s="20">
        <v>30</v>
      </c>
      <c r="X116" s="20"/>
      <c r="Y116" s="2" t="s">
        <v>44</v>
      </c>
      <c r="Z116" s="3"/>
      <c r="AA116" s="45">
        <f>VLOOKUP(Z116,Referens!$V$522:$X$1066,3,TRUE)</f>
        <v>2.06</v>
      </c>
      <c r="AB116" s="47"/>
      <c r="AC116" s="2"/>
      <c r="AD116" s="23" t="e">
        <f t="shared" si="14"/>
        <v>#DIV/0!</v>
      </c>
      <c r="AE116" s="50">
        <f t="shared" si="13"/>
        <v>1.06</v>
      </c>
      <c r="AF116" s="7">
        <f>VLOOKUP(AB116,Referens!$A$2:$C$16,3,TRUE)</f>
        <v>0</v>
      </c>
      <c r="AG116" s="2"/>
    </row>
    <row r="117" spans="21:33" x14ac:dyDescent="0.25">
      <c r="AE117" s="51">
        <f>SUM(AE87:AE116)</f>
        <v>31.799999999999986</v>
      </c>
      <c r="AF117">
        <f>SUM(AF87:AF116)</f>
        <v>0</v>
      </c>
    </row>
    <row r="118" spans="21:33" x14ac:dyDescent="0.25">
      <c r="Z118"/>
      <c r="AA118"/>
      <c r="AC118" s="26" t="s">
        <v>52</v>
      </c>
      <c r="AD118" s="27" t="e">
        <f>AVERAGE(AD87:AD116)</f>
        <v>#DIV/0!</v>
      </c>
      <c r="AE118" s="52"/>
    </row>
    <row r="119" spans="21:33" x14ac:dyDescent="0.25">
      <c r="Z119"/>
      <c r="AA119"/>
      <c r="AC119" s="26" t="s">
        <v>54</v>
      </c>
      <c r="AD119" s="27" t="e">
        <f>AVERAGE(AD87,AD88,AD89,AD90,AD91,AD92,AD93,AD95,AD96,AD97,AD98,AD99,AD101,AD102,AD104,AD109,AD110,AD111,AD112)</f>
        <v>#DIV/0!</v>
      </c>
      <c r="AE119" s="52"/>
    </row>
    <row r="120" spans="21:33" x14ac:dyDescent="0.25">
      <c r="Z120"/>
      <c r="AA120"/>
      <c r="AC120" s="26" t="s">
        <v>55</v>
      </c>
      <c r="AD120" s="27" t="e">
        <f>AVERAGE(AD113,AD114,AD115,AD116)</f>
        <v>#DIV/0!</v>
      </c>
      <c r="AE120" s="52"/>
    </row>
    <row r="121" spans="21:33" x14ac:dyDescent="0.25">
      <c r="Z121"/>
      <c r="AA121"/>
      <c r="AC121" s="26" t="s">
        <v>56</v>
      </c>
      <c r="AD121" s="27" t="e">
        <f>AVERAGE(AD94,AD100,AD103,AD105,AD106,AD107,AD108)</f>
        <v>#DIV/0!</v>
      </c>
      <c r="AE121" s="52"/>
    </row>
  </sheetData>
  <mergeCells count="8">
    <mergeCell ref="U83:AB83"/>
    <mergeCell ref="BX1:CF1"/>
    <mergeCell ref="U40:AB40"/>
    <mergeCell ref="A1:I1"/>
    <mergeCell ref="K1:S1"/>
    <mergeCell ref="BO1:BW1"/>
    <mergeCell ref="AT34:BC34"/>
    <mergeCell ref="U1:Z1"/>
  </mergeCells>
  <phoneticPr fontId="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45D0B-55B4-4050-9114-3934067AC265}">
  <dimension ref="A1:AO16"/>
  <sheetViews>
    <sheetView topLeftCell="A9" workbookViewId="0">
      <selection activeCell="X64" sqref="X64"/>
    </sheetView>
  </sheetViews>
  <sheetFormatPr defaultRowHeight="15" x14ac:dyDescent="0.25"/>
  <cols>
    <col min="4" max="4" width="16.85546875" customWidth="1"/>
    <col min="5" max="5" width="12.140625" customWidth="1"/>
    <col min="8" max="8" width="13.85546875" customWidth="1"/>
    <col min="9" max="9" width="15.7109375" customWidth="1"/>
    <col min="11" max="11" width="11.140625" customWidth="1"/>
    <col min="12" max="12" width="10.28515625" customWidth="1"/>
    <col min="17" max="17" width="6.140625" customWidth="1"/>
    <col min="18" max="18" width="10.28515625" customWidth="1"/>
    <col min="19" max="19" width="12.7109375" bestFit="1" customWidth="1"/>
    <col min="20" max="20" width="12.7109375" customWidth="1"/>
    <col min="26" max="26" width="12.7109375" bestFit="1" customWidth="1"/>
    <col min="27" max="27" width="12.7109375" customWidth="1"/>
    <col min="33" max="33" width="13.140625" customWidth="1"/>
  </cols>
  <sheetData>
    <row r="1" spans="1:41" ht="15.75" x14ac:dyDescent="0.25">
      <c r="A1" s="184" t="s">
        <v>0</v>
      </c>
      <c r="B1" s="184"/>
      <c r="C1" s="184"/>
      <c r="D1" s="184"/>
      <c r="E1" s="184"/>
      <c r="F1" s="184"/>
      <c r="H1" s="184" t="s">
        <v>0</v>
      </c>
      <c r="I1" s="184"/>
      <c r="J1" s="184"/>
      <c r="K1" s="184"/>
      <c r="L1" s="184"/>
      <c r="M1" s="184"/>
      <c r="O1" s="184" t="s">
        <v>0</v>
      </c>
      <c r="P1" s="184"/>
      <c r="Q1" s="184"/>
      <c r="R1" s="184"/>
      <c r="S1" s="184"/>
      <c r="T1" s="184"/>
      <c r="U1" s="184"/>
      <c r="V1" s="184" t="s">
        <v>0</v>
      </c>
      <c r="W1" s="184"/>
      <c r="X1" s="184"/>
      <c r="Y1" s="184"/>
      <c r="Z1" s="184"/>
      <c r="AA1" s="184"/>
      <c r="AB1" s="184"/>
      <c r="AC1" s="184" t="s">
        <v>0</v>
      </c>
      <c r="AD1" s="184"/>
      <c r="AE1" s="184"/>
      <c r="AF1" s="184"/>
      <c r="AG1" s="184"/>
      <c r="AH1" s="184"/>
      <c r="AJ1" s="184" t="s">
        <v>0</v>
      </c>
      <c r="AK1" s="184"/>
      <c r="AL1" s="184"/>
      <c r="AM1" s="184"/>
      <c r="AN1" s="184"/>
      <c r="AO1" s="184"/>
    </row>
    <row r="2" spans="1:41" ht="15.75" x14ac:dyDescent="0.25">
      <c r="A2" s="11" t="s">
        <v>1</v>
      </c>
      <c r="B2" t="s">
        <v>204</v>
      </c>
      <c r="C2" s="8"/>
      <c r="D2" s="8"/>
      <c r="E2" s="8"/>
      <c r="F2" s="8"/>
      <c r="H2" s="11" t="s">
        <v>1</v>
      </c>
      <c r="I2" t="s">
        <v>205</v>
      </c>
      <c r="J2" s="8"/>
      <c r="K2" s="8"/>
      <c r="L2" s="8"/>
      <c r="M2" s="8"/>
      <c r="O2" s="11" t="s">
        <v>1</v>
      </c>
      <c r="P2" t="s">
        <v>206</v>
      </c>
      <c r="Q2" s="8"/>
      <c r="R2" s="8"/>
      <c r="S2" s="8"/>
      <c r="T2" s="8"/>
      <c r="U2" s="8"/>
      <c r="V2" s="11" t="s">
        <v>1</v>
      </c>
      <c r="W2" t="s">
        <v>207</v>
      </c>
      <c r="X2" s="8"/>
      <c r="Y2" s="8"/>
      <c r="Z2" s="8"/>
      <c r="AA2" s="8"/>
      <c r="AB2" s="8"/>
      <c r="AC2" s="11" t="s">
        <v>1</v>
      </c>
      <c r="AD2" t="s">
        <v>203</v>
      </c>
      <c r="AE2" s="8"/>
      <c r="AF2" s="8"/>
      <c r="AG2" s="8"/>
      <c r="AH2" s="8"/>
      <c r="AJ2" s="11" t="s">
        <v>1</v>
      </c>
      <c r="AK2" t="s">
        <v>202</v>
      </c>
      <c r="AL2" s="8"/>
      <c r="AM2" s="8"/>
      <c r="AN2" s="8"/>
      <c r="AO2" s="8"/>
    </row>
    <row r="3" spans="1:41" x14ac:dyDescent="0.25">
      <c r="C3" s="8"/>
      <c r="D3" s="8"/>
      <c r="E3" s="8"/>
      <c r="F3" s="8"/>
      <c r="J3" s="8"/>
      <c r="K3" s="8"/>
      <c r="L3" s="8"/>
      <c r="M3" s="8"/>
      <c r="Q3" s="8"/>
      <c r="R3" s="8"/>
      <c r="S3" s="8"/>
      <c r="T3" s="8"/>
      <c r="U3" s="8"/>
      <c r="X3" s="8"/>
      <c r="Y3" s="8"/>
      <c r="Z3" s="8"/>
      <c r="AA3" s="8"/>
      <c r="AB3" s="8"/>
      <c r="AE3" s="8"/>
      <c r="AF3" s="8"/>
      <c r="AG3" s="8"/>
      <c r="AH3" s="8"/>
    </row>
    <row r="4" spans="1:41" x14ac:dyDescent="0.25">
      <c r="A4" s="10" t="s">
        <v>10</v>
      </c>
      <c r="B4" s="10" t="s">
        <v>1</v>
      </c>
      <c r="C4" s="17" t="s">
        <v>11</v>
      </c>
      <c r="D4" s="17" t="s">
        <v>211</v>
      </c>
      <c r="E4" s="17" t="s">
        <v>212</v>
      </c>
      <c r="F4" s="17" t="s">
        <v>17</v>
      </c>
      <c r="H4" s="10" t="s">
        <v>10</v>
      </c>
      <c r="I4" s="10" t="s">
        <v>1</v>
      </c>
      <c r="J4" s="17" t="s">
        <v>11</v>
      </c>
      <c r="K4" s="17" t="s">
        <v>216</v>
      </c>
      <c r="L4" s="17" t="s">
        <v>17</v>
      </c>
      <c r="O4" s="10" t="s">
        <v>10</v>
      </c>
      <c r="P4" s="10" t="s">
        <v>1</v>
      </c>
      <c r="Q4" s="17" t="s">
        <v>11</v>
      </c>
      <c r="R4" s="17" t="s">
        <v>217</v>
      </c>
      <c r="S4" s="17" t="s">
        <v>218</v>
      </c>
      <c r="T4" s="230" t="s">
        <v>219</v>
      </c>
      <c r="V4" s="10" t="s">
        <v>10</v>
      </c>
      <c r="W4" s="10" t="s">
        <v>1</v>
      </c>
      <c r="X4" s="17" t="s">
        <v>11</v>
      </c>
      <c r="Y4" s="17" t="s">
        <v>217</v>
      </c>
      <c r="Z4" s="17" t="s">
        <v>218</v>
      </c>
      <c r="AA4" s="230" t="s">
        <v>219</v>
      </c>
      <c r="AC4" s="10" t="s">
        <v>10</v>
      </c>
      <c r="AD4" s="10" t="s">
        <v>1</v>
      </c>
      <c r="AE4" s="17" t="s">
        <v>11</v>
      </c>
      <c r="AF4" s="17" t="s">
        <v>217</v>
      </c>
      <c r="AG4" s="17" t="s">
        <v>218</v>
      </c>
      <c r="AH4" s="17" t="s">
        <v>152</v>
      </c>
    </row>
    <row r="5" spans="1:41" x14ac:dyDescent="0.25">
      <c r="A5" s="2"/>
      <c r="B5" s="2"/>
      <c r="C5" s="2">
        <v>1</v>
      </c>
      <c r="D5" s="2" t="s">
        <v>208</v>
      </c>
      <c r="E5" s="2" t="s">
        <v>213</v>
      </c>
      <c r="F5" s="182"/>
      <c r="H5" s="2"/>
      <c r="I5" s="2"/>
      <c r="J5" s="2">
        <v>1</v>
      </c>
      <c r="K5" s="2" t="s">
        <v>213</v>
      </c>
      <c r="L5" s="182"/>
      <c r="O5" s="2"/>
      <c r="P5" s="2"/>
      <c r="Q5" s="2">
        <v>1</v>
      </c>
      <c r="R5" s="2">
        <v>3</v>
      </c>
      <c r="S5" s="182">
        <v>2</v>
      </c>
      <c r="T5" s="182"/>
      <c r="V5" s="2"/>
      <c r="W5" s="2"/>
      <c r="X5" s="2">
        <v>1</v>
      </c>
      <c r="Y5" s="2">
        <v>3</v>
      </c>
      <c r="Z5" s="182"/>
      <c r="AA5" s="182"/>
      <c r="AC5" s="2"/>
      <c r="AD5" s="2"/>
      <c r="AE5" s="2">
        <v>1</v>
      </c>
      <c r="AF5" s="2">
        <v>1.5</v>
      </c>
      <c r="AG5" s="182"/>
      <c r="AH5" s="182"/>
    </row>
    <row r="6" spans="1:41" x14ac:dyDescent="0.25">
      <c r="A6" s="2"/>
      <c r="B6" s="2"/>
      <c r="C6" s="2">
        <v>2</v>
      </c>
      <c r="D6" s="2" t="s">
        <v>208</v>
      </c>
      <c r="E6" s="2" t="s">
        <v>214</v>
      </c>
      <c r="F6" s="182"/>
      <c r="H6" s="2"/>
      <c r="I6" s="2"/>
      <c r="J6" s="2">
        <v>2</v>
      </c>
      <c r="K6" s="2" t="s">
        <v>214</v>
      </c>
      <c r="L6" s="182"/>
      <c r="O6" s="2"/>
      <c r="P6" s="2"/>
      <c r="Q6" s="2">
        <v>2</v>
      </c>
      <c r="R6" s="2">
        <v>3</v>
      </c>
      <c r="S6" s="182">
        <v>2</v>
      </c>
      <c r="T6" s="182"/>
      <c r="V6" s="2"/>
      <c r="W6" s="2"/>
      <c r="X6" s="2">
        <v>2</v>
      </c>
      <c r="Y6" s="2">
        <v>5</v>
      </c>
      <c r="Z6" s="182"/>
      <c r="AA6" s="182"/>
      <c r="AC6" s="2"/>
      <c r="AD6" s="2"/>
      <c r="AE6" s="2">
        <v>2</v>
      </c>
      <c r="AF6" s="2">
        <v>1.5</v>
      </c>
      <c r="AG6" s="182"/>
      <c r="AH6" s="182"/>
    </row>
    <row r="7" spans="1:41" x14ac:dyDescent="0.25">
      <c r="A7" s="2"/>
      <c r="B7" s="2"/>
      <c r="C7" s="2">
        <v>3</v>
      </c>
      <c r="D7" s="2" t="s">
        <v>208</v>
      </c>
      <c r="E7" s="2" t="s">
        <v>215</v>
      </c>
      <c r="F7" s="182"/>
      <c r="H7" s="2"/>
      <c r="I7" s="2"/>
      <c r="J7" s="2">
        <v>3</v>
      </c>
      <c r="K7" s="2" t="s">
        <v>215</v>
      </c>
      <c r="L7" s="182"/>
      <c r="O7" s="2"/>
      <c r="P7" s="2"/>
      <c r="Q7" s="2">
        <v>3</v>
      </c>
      <c r="R7" s="2">
        <v>3</v>
      </c>
      <c r="S7" s="182">
        <v>5</v>
      </c>
      <c r="T7" s="182"/>
      <c r="V7" s="2"/>
      <c r="W7" s="2"/>
      <c r="X7" s="2">
        <v>3</v>
      </c>
      <c r="Y7" s="2">
        <v>7</v>
      </c>
      <c r="Z7" s="182"/>
      <c r="AA7" s="182"/>
      <c r="AC7" s="2"/>
      <c r="AD7" s="2"/>
      <c r="AE7" s="2">
        <v>3</v>
      </c>
      <c r="AF7" s="2">
        <v>1.5</v>
      </c>
      <c r="AG7" s="182"/>
      <c r="AH7" s="182"/>
    </row>
    <row r="8" spans="1:41" x14ac:dyDescent="0.25">
      <c r="A8" s="2"/>
      <c r="B8" s="2"/>
      <c r="C8" s="2">
        <v>4</v>
      </c>
      <c r="D8" s="2" t="s">
        <v>209</v>
      </c>
      <c r="E8" s="2" t="s">
        <v>213</v>
      </c>
      <c r="F8" s="182"/>
      <c r="H8" s="2"/>
      <c r="I8" s="2"/>
      <c r="J8" s="2">
        <v>4</v>
      </c>
      <c r="K8" s="2" t="s">
        <v>213</v>
      </c>
      <c r="L8" s="182"/>
      <c r="O8" s="2"/>
      <c r="P8" s="2"/>
      <c r="Q8" s="2">
        <v>4</v>
      </c>
      <c r="R8" s="2">
        <v>3</v>
      </c>
      <c r="S8" s="182">
        <v>6</v>
      </c>
      <c r="T8" s="182"/>
      <c r="V8" s="2"/>
      <c r="W8" s="2"/>
      <c r="X8" s="2">
        <v>4</v>
      </c>
      <c r="Y8" s="2">
        <v>3</v>
      </c>
      <c r="Z8" s="182"/>
      <c r="AA8" s="182"/>
      <c r="AC8" s="2"/>
      <c r="AD8" s="2"/>
      <c r="AE8" s="2">
        <v>4</v>
      </c>
      <c r="AF8" s="2">
        <v>1.5</v>
      </c>
      <c r="AG8" s="182"/>
      <c r="AH8" s="182"/>
    </row>
    <row r="9" spans="1:41" x14ac:dyDescent="0.25">
      <c r="A9" s="2"/>
      <c r="B9" s="2"/>
      <c r="C9" s="2">
        <v>5</v>
      </c>
      <c r="D9" s="2" t="s">
        <v>209</v>
      </c>
      <c r="E9" s="2" t="s">
        <v>214</v>
      </c>
      <c r="F9" s="182"/>
      <c r="H9" s="2"/>
      <c r="I9" s="2"/>
      <c r="J9" s="2">
        <v>5</v>
      </c>
      <c r="K9" s="2" t="s">
        <v>214</v>
      </c>
      <c r="L9" s="182"/>
      <c r="O9" s="2"/>
      <c r="P9" s="2"/>
      <c r="Q9" s="2">
        <v>5</v>
      </c>
      <c r="R9" s="2">
        <v>3</v>
      </c>
      <c r="S9" s="182">
        <v>7</v>
      </c>
      <c r="T9" s="182"/>
      <c r="V9" s="2"/>
      <c r="W9" s="2"/>
      <c r="X9" s="2">
        <v>5</v>
      </c>
      <c r="Y9" s="2">
        <v>5</v>
      </c>
      <c r="Z9" s="182"/>
      <c r="AA9" s="182"/>
      <c r="AC9" s="2"/>
      <c r="AD9" s="2"/>
      <c r="AE9" s="2">
        <v>5</v>
      </c>
      <c r="AF9" s="2">
        <v>1.5</v>
      </c>
      <c r="AG9" s="182"/>
      <c r="AH9" s="182"/>
    </row>
    <row r="10" spans="1:41" x14ac:dyDescent="0.25">
      <c r="A10" s="2"/>
      <c r="B10" s="2"/>
      <c r="C10" s="2">
        <v>6</v>
      </c>
      <c r="D10" s="2" t="s">
        <v>209</v>
      </c>
      <c r="E10" s="2" t="s">
        <v>215</v>
      </c>
      <c r="F10" s="182"/>
      <c r="H10" s="2"/>
      <c r="I10" s="2"/>
      <c r="J10" s="2">
        <v>6</v>
      </c>
      <c r="K10" s="2" t="s">
        <v>215</v>
      </c>
      <c r="L10" s="182"/>
      <c r="S10" s="2">
        <f>AVERAGE(S5:S9)</f>
        <v>4.4000000000000004</v>
      </c>
      <c r="T10" s="231"/>
      <c r="V10" s="2"/>
      <c r="W10" s="2"/>
      <c r="X10" s="2">
        <v>6</v>
      </c>
      <c r="Y10" s="2">
        <v>7</v>
      </c>
      <c r="Z10" s="182"/>
      <c r="AA10" s="182"/>
      <c r="AG10" s="2" t="e">
        <f>AVERAGE(AG5:AG9)</f>
        <v>#DIV/0!</v>
      </c>
    </row>
    <row r="11" spans="1:41" x14ac:dyDescent="0.25">
      <c r="A11" s="2"/>
      <c r="B11" s="2"/>
      <c r="C11" s="2">
        <v>7</v>
      </c>
      <c r="D11" s="2" t="s">
        <v>210</v>
      </c>
      <c r="E11" s="2" t="s">
        <v>213</v>
      </c>
      <c r="F11" s="182"/>
      <c r="H11" s="2"/>
      <c r="I11" s="2"/>
      <c r="J11" s="2">
        <v>7</v>
      </c>
      <c r="K11" s="2" t="s">
        <v>213</v>
      </c>
      <c r="L11" s="182"/>
      <c r="V11" s="2"/>
      <c r="W11" s="2"/>
      <c r="X11" s="2">
        <v>7</v>
      </c>
      <c r="Y11" s="2">
        <v>3</v>
      </c>
      <c r="Z11" s="182"/>
      <c r="AA11" s="182"/>
    </row>
    <row r="12" spans="1:41" x14ac:dyDescent="0.25">
      <c r="A12" s="2"/>
      <c r="B12" s="2"/>
      <c r="C12" s="2">
        <v>8</v>
      </c>
      <c r="D12" s="2" t="s">
        <v>210</v>
      </c>
      <c r="E12" s="2" t="s">
        <v>214</v>
      </c>
      <c r="F12" s="182"/>
      <c r="H12" s="2"/>
      <c r="I12" s="2"/>
      <c r="J12" s="2">
        <v>8</v>
      </c>
      <c r="K12" s="2" t="s">
        <v>214</v>
      </c>
      <c r="L12" s="182"/>
      <c r="R12" s="24" t="s">
        <v>39</v>
      </c>
      <c r="S12" s="24">
        <f>S10</f>
        <v>4.4000000000000004</v>
      </c>
      <c r="T12" s="24"/>
      <c r="V12" s="2"/>
      <c r="W12" s="2"/>
      <c r="X12" s="2">
        <v>8</v>
      </c>
      <c r="Y12" s="2">
        <v>5</v>
      </c>
      <c r="Z12" s="182"/>
      <c r="AA12" s="182"/>
    </row>
    <row r="13" spans="1:41" x14ac:dyDescent="0.25">
      <c r="A13" s="2"/>
      <c r="B13" s="2"/>
      <c r="C13" s="2">
        <v>9</v>
      </c>
      <c r="D13" s="2" t="s">
        <v>210</v>
      </c>
      <c r="E13" s="2" t="s">
        <v>215</v>
      </c>
      <c r="F13" s="182"/>
      <c r="H13" s="2"/>
      <c r="I13" s="2"/>
      <c r="J13" s="2">
        <v>9</v>
      </c>
      <c r="K13" s="2" t="s">
        <v>215</v>
      </c>
      <c r="L13" s="182"/>
      <c r="V13" s="2"/>
      <c r="W13" s="2"/>
      <c r="X13" s="2">
        <v>9</v>
      </c>
      <c r="Y13" s="2">
        <v>7</v>
      </c>
      <c r="Z13" s="182"/>
      <c r="AA13" s="182"/>
      <c r="AF13" s="24" t="s">
        <v>39</v>
      </c>
      <c r="AG13" s="24">
        <f>AG11</f>
        <v>0</v>
      </c>
    </row>
    <row r="14" spans="1:41" x14ac:dyDescent="0.25">
      <c r="E14" s="2" t="s">
        <v>39</v>
      </c>
      <c r="F14" s="2">
        <f>SUM(F5:F13)</f>
        <v>0</v>
      </c>
      <c r="L14" s="2">
        <f>SUM(L5:L13)</f>
        <v>0</v>
      </c>
      <c r="Z14" s="2" t="e">
        <f>AVERAGE(Z5:Z13)</f>
        <v>#DIV/0!</v>
      </c>
      <c r="AA14" s="231"/>
    </row>
    <row r="16" spans="1:41" x14ac:dyDescent="0.25">
      <c r="E16" s="26" t="s">
        <v>39</v>
      </c>
      <c r="F16" s="26">
        <f>F14</f>
        <v>0</v>
      </c>
      <c r="K16" s="26" t="s">
        <v>39</v>
      </c>
      <c r="L16" s="26">
        <f>L14</f>
        <v>0</v>
      </c>
      <c r="Y16" s="26" t="s">
        <v>39</v>
      </c>
      <c r="Z16" s="26" t="e">
        <f>Z14</f>
        <v>#DIV/0!</v>
      </c>
      <c r="AA16" s="232"/>
    </row>
  </sheetData>
  <mergeCells count="6">
    <mergeCell ref="AJ1:AO1"/>
    <mergeCell ref="A1:F1"/>
    <mergeCell ref="H1:M1"/>
    <mergeCell ref="O1:U1"/>
    <mergeCell ref="V1:AB1"/>
    <mergeCell ref="AC1:AH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4637F-546C-4388-9085-A6C09195DB72}">
  <dimension ref="A1:F22"/>
  <sheetViews>
    <sheetView workbookViewId="0">
      <selection activeCell="I30" sqref="I30"/>
    </sheetView>
  </sheetViews>
  <sheetFormatPr defaultColWidth="8.7109375" defaultRowHeight="15" x14ac:dyDescent="0.25"/>
  <cols>
    <col min="1" max="1" width="7.5703125" customWidth="1"/>
    <col min="3" max="3" width="13.28515625" customWidth="1"/>
    <col min="4" max="4" width="15.28515625" customWidth="1"/>
    <col min="5" max="5" width="13.5703125" customWidth="1"/>
    <col min="6" max="6" width="16.28515625" customWidth="1"/>
  </cols>
  <sheetData>
    <row r="1" spans="1:6" ht="18.75" x14ac:dyDescent="0.3">
      <c r="A1" s="103" t="s">
        <v>57</v>
      </c>
      <c r="B1" s="103"/>
    </row>
    <row r="3" spans="1:6" x14ac:dyDescent="0.25">
      <c r="A3" s="57" t="s">
        <v>11</v>
      </c>
      <c r="B3" s="57" t="s">
        <v>58</v>
      </c>
      <c r="C3" s="102" t="s">
        <v>59</v>
      </c>
      <c r="D3" s="102" t="s">
        <v>60</v>
      </c>
      <c r="E3" s="102" t="s">
        <v>61</v>
      </c>
      <c r="F3" s="102" t="s">
        <v>15</v>
      </c>
    </row>
    <row r="4" spans="1:6" ht="15" customHeight="1" x14ac:dyDescent="0.25">
      <c r="A4" s="57">
        <v>1</v>
      </c>
      <c r="B4" s="2"/>
      <c r="C4" s="2"/>
      <c r="D4" s="2"/>
      <c r="E4" s="2"/>
      <c r="F4" s="2" t="e">
        <f t="shared" ref="F4:F21" si="0">E4/D4</f>
        <v>#DIV/0!</v>
      </c>
    </row>
    <row r="5" spans="1:6" ht="15" customHeight="1" x14ac:dyDescent="0.25">
      <c r="A5" s="57">
        <v>2</v>
      </c>
      <c r="B5" s="2"/>
      <c r="C5" s="2"/>
      <c r="D5" s="2"/>
      <c r="E5" s="2"/>
      <c r="F5" s="2" t="e">
        <f t="shared" si="0"/>
        <v>#DIV/0!</v>
      </c>
    </row>
    <row r="6" spans="1:6" ht="15" customHeight="1" x14ac:dyDescent="0.25">
      <c r="A6" s="57">
        <v>3</v>
      </c>
      <c r="B6" s="2"/>
      <c r="C6" s="2"/>
      <c r="D6" s="2"/>
      <c r="E6" s="2"/>
      <c r="F6" s="2" t="e">
        <f t="shared" si="0"/>
        <v>#DIV/0!</v>
      </c>
    </row>
    <row r="7" spans="1:6" ht="15" customHeight="1" x14ac:dyDescent="0.25">
      <c r="A7" s="57">
        <v>4</v>
      </c>
      <c r="B7" s="2"/>
      <c r="C7" s="2"/>
      <c r="D7" s="2"/>
      <c r="E7" s="2"/>
      <c r="F7" s="2" t="e">
        <f t="shared" si="0"/>
        <v>#DIV/0!</v>
      </c>
    </row>
    <row r="8" spans="1:6" ht="15" customHeight="1" x14ac:dyDescent="0.25">
      <c r="A8" s="57">
        <v>5</v>
      </c>
      <c r="B8" s="2"/>
      <c r="C8" s="2"/>
      <c r="D8" s="2"/>
      <c r="E8" s="2"/>
      <c r="F8" s="2" t="e">
        <f t="shared" si="0"/>
        <v>#DIV/0!</v>
      </c>
    </row>
    <row r="9" spans="1:6" ht="15" customHeight="1" x14ac:dyDescent="0.25">
      <c r="A9" s="57">
        <v>6</v>
      </c>
      <c r="B9" s="2"/>
      <c r="C9" s="2"/>
      <c r="D9" s="2"/>
      <c r="E9" s="2"/>
      <c r="F9" s="2" t="e">
        <f t="shared" si="0"/>
        <v>#DIV/0!</v>
      </c>
    </row>
    <row r="10" spans="1:6" ht="15" customHeight="1" x14ac:dyDescent="0.25">
      <c r="A10" s="57">
        <v>7</v>
      </c>
      <c r="B10" s="2"/>
      <c r="C10" s="2"/>
      <c r="D10" s="2"/>
      <c r="E10" s="2"/>
      <c r="F10" s="2" t="e">
        <f t="shared" si="0"/>
        <v>#DIV/0!</v>
      </c>
    </row>
    <row r="11" spans="1:6" ht="15" customHeight="1" x14ac:dyDescent="0.25">
      <c r="A11" s="57">
        <v>8</v>
      </c>
      <c r="B11" s="2"/>
      <c r="C11" s="2"/>
      <c r="D11" s="2"/>
      <c r="E11" s="2"/>
      <c r="F11" s="2" t="e">
        <f t="shared" si="0"/>
        <v>#DIV/0!</v>
      </c>
    </row>
    <row r="12" spans="1:6" ht="15" customHeight="1" x14ac:dyDescent="0.25">
      <c r="A12" s="57">
        <v>9</v>
      </c>
      <c r="B12" s="2"/>
      <c r="C12" s="2"/>
      <c r="D12" s="2"/>
      <c r="E12" s="2"/>
      <c r="F12" s="2" t="e">
        <f t="shared" si="0"/>
        <v>#DIV/0!</v>
      </c>
    </row>
    <row r="13" spans="1:6" ht="15" customHeight="1" x14ac:dyDescent="0.25">
      <c r="A13" s="57">
        <v>10</v>
      </c>
      <c r="B13" s="2"/>
      <c r="C13" s="2"/>
      <c r="D13" s="2"/>
      <c r="E13" s="2"/>
      <c r="F13" s="2" t="e">
        <f t="shared" si="0"/>
        <v>#DIV/0!</v>
      </c>
    </row>
    <row r="14" spans="1:6" ht="15" customHeight="1" x14ac:dyDescent="0.25">
      <c r="A14" s="57">
        <v>11</v>
      </c>
      <c r="B14" s="2"/>
      <c r="C14" s="2"/>
      <c r="D14" s="2"/>
      <c r="E14" s="2"/>
      <c r="F14" s="2" t="e">
        <f t="shared" si="0"/>
        <v>#DIV/0!</v>
      </c>
    </row>
    <row r="15" spans="1:6" ht="15" customHeight="1" x14ac:dyDescent="0.25">
      <c r="A15" s="57">
        <v>12</v>
      </c>
      <c r="B15" s="2"/>
      <c r="C15" s="2"/>
      <c r="D15" s="2"/>
      <c r="E15" s="2"/>
      <c r="F15" s="2" t="e">
        <f t="shared" si="0"/>
        <v>#DIV/0!</v>
      </c>
    </row>
    <row r="16" spans="1:6" ht="15" customHeight="1" x14ac:dyDescent="0.25">
      <c r="A16" s="57">
        <v>13</v>
      </c>
      <c r="B16" s="2"/>
      <c r="C16" s="2"/>
      <c r="D16" s="2"/>
      <c r="E16" s="2"/>
      <c r="F16" s="2" t="e">
        <f t="shared" si="0"/>
        <v>#DIV/0!</v>
      </c>
    </row>
    <row r="17" spans="1:6" ht="15" customHeight="1" x14ac:dyDescent="0.25">
      <c r="A17" s="57">
        <v>14</v>
      </c>
      <c r="B17" s="2"/>
      <c r="C17" s="2"/>
      <c r="D17" s="2"/>
      <c r="E17" s="2"/>
      <c r="F17" s="2" t="e">
        <f t="shared" si="0"/>
        <v>#DIV/0!</v>
      </c>
    </row>
    <row r="18" spans="1:6" ht="15" customHeight="1" x14ac:dyDescent="0.25">
      <c r="A18" s="57">
        <v>15</v>
      </c>
      <c r="B18" s="2"/>
      <c r="C18" s="2"/>
      <c r="D18" s="2"/>
      <c r="E18" s="2"/>
      <c r="F18" s="2" t="e">
        <f t="shared" si="0"/>
        <v>#DIV/0!</v>
      </c>
    </row>
    <row r="19" spans="1:6" ht="15" customHeight="1" x14ac:dyDescent="0.25">
      <c r="A19" s="57">
        <v>16</v>
      </c>
      <c r="B19" s="2"/>
      <c r="C19" s="2"/>
      <c r="D19" s="2"/>
      <c r="E19" s="2"/>
      <c r="F19" s="2" t="e">
        <f t="shared" si="0"/>
        <v>#DIV/0!</v>
      </c>
    </row>
    <row r="20" spans="1:6" ht="15" customHeight="1" x14ac:dyDescent="0.25">
      <c r="A20" s="57">
        <v>17</v>
      </c>
      <c r="B20" s="2"/>
      <c r="C20" s="2"/>
      <c r="D20" s="2"/>
      <c r="E20" s="2"/>
      <c r="F20" s="2" t="e">
        <f t="shared" si="0"/>
        <v>#DIV/0!</v>
      </c>
    </row>
    <row r="21" spans="1:6" ht="15" customHeight="1" x14ac:dyDescent="0.25">
      <c r="A21" s="57">
        <v>18</v>
      </c>
      <c r="B21" s="2"/>
      <c r="C21" s="2"/>
      <c r="D21" s="2"/>
      <c r="E21" s="2"/>
      <c r="F21" s="2" t="e">
        <f t="shared" si="0"/>
        <v>#DIV/0!</v>
      </c>
    </row>
    <row r="22" spans="1:6" x14ac:dyDescent="0.25">
      <c r="E22" s="102" t="s">
        <v>39</v>
      </c>
      <c r="F22" s="102" t="e">
        <f>AVERAGE(F4:F21)</f>
        <v>#DIV/0!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140BB-2ED7-41D2-B2D7-0631A420925F}">
  <dimension ref="A1:AM67"/>
  <sheetViews>
    <sheetView zoomScale="70" zoomScaleNormal="70" workbookViewId="0">
      <selection activeCell="AJ13" sqref="AJ13"/>
    </sheetView>
  </sheetViews>
  <sheetFormatPr defaultColWidth="12.42578125" defaultRowHeight="15" x14ac:dyDescent="0.25"/>
  <cols>
    <col min="5" max="6" width="17.42578125" customWidth="1"/>
    <col min="8" max="8" width="3.85546875" customWidth="1"/>
    <col min="16" max="16" width="3.5703125" customWidth="1"/>
    <col min="24" max="24" width="6" customWidth="1"/>
    <col min="32" max="32" width="4.28515625" customWidth="1"/>
  </cols>
  <sheetData>
    <row r="1" spans="1:39" ht="46.5" x14ac:dyDescent="0.7">
      <c r="A1" s="72" t="s">
        <v>62</v>
      </c>
      <c r="I1" s="72" t="s">
        <v>63</v>
      </c>
      <c r="Q1" s="72" t="s">
        <v>62</v>
      </c>
      <c r="Y1" s="72" t="s">
        <v>62</v>
      </c>
      <c r="AG1" s="72" t="s">
        <v>62</v>
      </c>
    </row>
    <row r="2" spans="1:39" ht="21" x14ac:dyDescent="0.25">
      <c r="A2" s="73" t="s">
        <v>64</v>
      </c>
      <c r="B2" s="196"/>
      <c r="C2" s="196"/>
      <c r="D2" s="196"/>
      <c r="E2" s="196"/>
      <c r="F2" s="196"/>
      <c r="G2" s="196"/>
      <c r="H2" s="74"/>
      <c r="I2" s="73" t="s">
        <v>64</v>
      </c>
      <c r="J2" s="196"/>
      <c r="K2" s="196"/>
      <c r="L2" s="196"/>
      <c r="M2" s="196"/>
      <c r="N2" s="196"/>
      <c r="O2" s="196"/>
      <c r="Q2" s="75" t="s">
        <v>64</v>
      </c>
      <c r="R2" s="197" t="s">
        <v>65</v>
      </c>
      <c r="S2" s="197"/>
      <c r="T2" s="197"/>
      <c r="U2" s="197"/>
      <c r="V2" s="197"/>
      <c r="W2" s="197"/>
      <c r="Y2" s="75" t="s">
        <v>64</v>
      </c>
      <c r="Z2" s="198" t="s">
        <v>66</v>
      </c>
      <c r="AA2" s="198"/>
      <c r="AB2" s="198"/>
      <c r="AC2" s="198"/>
      <c r="AD2" s="198"/>
      <c r="AE2" s="198"/>
      <c r="AG2" s="75" t="s">
        <v>64</v>
      </c>
      <c r="AH2" s="194" t="s">
        <v>67</v>
      </c>
      <c r="AI2" s="194"/>
      <c r="AJ2" s="194"/>
      <c r="AK2" s="194"/>
      <c r="AL2" s="194"/>
      <c r="AM2" s="194"/>
    </row>
    <row r="3" spans="1:39" ht="15.75" x14ac:dyDescent="0.25">
      <c r="A3" s="73" t="s">
        <v>1</v>
      </c>
      <c r="B3" s="194"/>
      <c r="C3" s="194"/>
      <c r="D3" s="194"/>
      <c r="E3" s="194"/>
      <c r="F3" s="194"/>
      <c r="G3" s="194"/>
      <c r="H3" s="76"/>
      <c r="I3" s="73" t="s">
        <v>1</v>
      </c>
      <c r="J3" s="194"/>
      <c r="K3" s="194"/>
      <c r="L3" s="194"/>
      <c r="M3" s="194"/>
      <c r="N3" s="194"/>
      <c r="O3" s="194"/>
      <c r="Q3" s="77" t="s">
        <v>1</v>
      </c>
      <c r="R3" s="194"/>
      <c r="S3" s="194"/>
      <c r="T3" s="194"/>
      <c r="U3" s="194"/>
      <c r="V3" s="194"/>
      <c r="W3" s="194"/>
      <c r="Y3" s="77" t="s">
        <v>1</v>
      </c>
      <c r="Z3" s="194"/>
      <c r="AA3" s="194"/>
      <c r="AB3" s="194"/>
      <c r="AC3" s="194"/>
      <c r="AD3" s="194"/>
      <c r="AE3" s="194"/>
      <c r="AG3" s="77" t="s">
        <v>1</v>
      </c>
      <c r="AH3" s="194"/>
      <c r="AI3" s="194"/>
      <c r="AJ3" s="194"/>
      <c r="AK3" s="194"/>
      <c r="AL3" s="194"/>
      <c r="AM3" s="194"/>
    </row>
    <row r="4" spans="1:39" ht="15.75" x14ac:dyDescent="0.25">
      <c r="A4" s="73" t="s">
        <v>10</v>
      </c>
      <c r="B4" s="194"/>
      <c r="C4" s="194"/>
      <c r="D4" s="194"/>
      <c r="E4" s="194"/>
      <c r="F4" s="194"/>
      <c r="G4" s="194"/>
      <c r="H4" s="76"/>
      <c r="I4" s="73" t="s">
        <v>10</v>
      </c>
      <c r="J4" s="194"/>
      <c r="K4" s="194"/>
      <c r="L4" s="194"/>
      <c r="M4" s="194"/>
      <c r="N4" s="194"/>
      <c r="O4" s="194"/>
      <c r="Q4" s="77" t="s">
        <v>10</v>
      </c>
      <c r="R4" s="194"/>
      <c r="S4" s="194"/>
      <c r="T4" s="194"/>
      <c r="U4" s="194"/>
      <c r="V4" s="194"/>
      <c r="W4" s="194"/>
      <c r="Y4" s="77" t="s">
        <v>10</v>
      </c>
      <c r="Z4" s="194"/>
      <c r="AA4" s="194"/>
      <c r="AB4" s="194"/>
      <c r="AC4" s="194"/>
      <c r="AD4" s="194"/>
      <c r="AE4" s="194"/>
      <c r="AG4" s="77" t="s">
        <v>10</v>
      </c>
      <c r="AH4" s="194"/>
      <c r="AI4" s="194"/>
      <c r="AJ4" s="194"/>
      <c r="AK4" s="194"/>
      <c r="AL4" s="194"/>
      <c r="AM4" s="194"/>
    </row>
    <row r="7" spans="1:39" ht="408.95" customHeight="1" x14ac:dyDescent="0.25"/>
    <row r="8" spans="1:39" ht="15.75" thickBot="1" x14ac:dyDescent="0.3">
      <c r="A8" s="195" t="s">
        <v>68</v>
      </c>
      <c r="B8" s="195"/>
      <c r="C8" s="195"/>
      <c r="D8" s="195"/>
      <c r="E8" s="195"/>
      <c r="F8" s="195"/>
      <c r="G8" s="195"/>
      <c r="H8" s="4"/>
      <c r="I8" s="195" t="s">
        <v>68</v>
      </c>
      <c r="J8" s="195"/>
      <c r="K8" s="195"/>
      <c r="L8" s="195"/>
      <c r="M8" s="195"/>
      <c r="N8" s="195"/>
      <c r="O8" s="195"/>
      <c r="Q8" s="195" t="s">
        <v>68</v>
      </c>
      <c r="R8" s="195"/>
      <c r="S8" s="195"/>
      <c r="T8" s="195"/>
      <c r="U8" s="195"/>
      <c r="V8" s="195"/>
      <c r="W8" s="195"/>
      <c r="Y8" s="195" t="s">
        <v>68</v>
      </c>
      <c r="Z8" s="195"/>
      <c r="AA8" s="195"/>
      <c r="AB8" s="195"/>
      <c r="AC8" s="195"/>
      <c r="AD8" s="195"/>
      <c r="AE8" s="195"/>
      <c r="AG8" s="195" t="s">
        <v>68</v>
      </c>
      <c r="AH8" s="195"/>
      <c r="AI8" s="195"/>
      <c r="AJ8" s="195"/>
      <c r="AK8" s="195"/>
      <c r="AL8" s="195"/>
      <c r="AM8" s="195"/>
    </row>
    <row r="9" spans="1:39" ht="16.5" thickBot="1" x14ac:dyDescent="0.3">
      <c r="A9" s="11" t="s">
        <v>12</v>
      </c>
      <c r="B9" s="78" t="s">
        <v>69</v>
      </c>
      <c r="C9" s="79" t="s">
        <v>70</v>
      </c>
      <c r="D9" t="s">
        <v>60</v>
      </c>
      <c r="E9" t="s">
        <v>71</v>
      </c>
      <c r="F9" t="s">
        <v>15</v>
      </c>
      <c r="G9" t="s">
        <v>72</v>
      </c>
      <c r="I9" s="11" t="s">
        <v>12</v>
      </c>
      <c r="J9" s="78" t="s">
        <v>69</v>
      </c>
      <c r="K9" s="79" t="s">
        <v>70</v>
      </c>
      <c r="L9" t="s">
        <v>60</v>
      </c>
      <c r="M9" t="s">
        <v>71</v>
      </c>
      <c r="N9" t="s">
        <v>15</v>
      </c>
      <c r="O9" t="s">
        <v>72</v>
      </c>
      <c r="Q9" s="11" t="s">
        <v>12</v>
      </c>
      <c r="R9" s="78" t="s">
        <v>69</v>
      </c>
      <c r="S9" s="79" t="s">
        <v>70</v>
      </c>
      <c r="T9" t="s">
        <v>60</v>
      </c>
      <c r="U9" t="s">
        <v>71</v>
      </c>
      <c r="V9" t="s">
        <v>15</v>
      </c>
      <c r="W9" t="s">
        <v>72</v>
      </c>
      <c r="Y9" s="11" t="s">
        <v>12</v>
      </c>
      <c r="Z9" s="78" t="s">
        <v>69</v>
      </c>
      <c r="AA9" s="79" t="s">
        <v>70</v>
      </c>
      <c r="AB9" t="s">
        <v>60</v>
      </c>
      <c r="AC9" t="s">
        <v>71</v>
      </c>
      <c r="AD9" t="s">
        <v>15</v>
      </c>
      <c r="AE9" t="s">
        <v>72</v>
      </c>
      <c r="AG9" s="11" t="s">
        <v>12</v>
      </c>
      <c r="AH9" s="78" t="s">
        <v>69</v>
      </c>
      <c r="AI9" s="79" t="s">
        <v>70</v>
      </c>
      <c r="AJ9" t="s">
        <v>60</v>
      </c>
      <c r="AK9" t="s">
        <v>71</v>
      </c>
      <c r="AL9" t="s">
        <v>15</v>
      </c>
      <c r="AM9" t="s">
        <v>72</v>
      </c>
    </row>
    <row r="10" spans="1:39" ht="15.75" x14ac:dyDescent="0.25">
      <c r="B10" s="80"/>
      <c r="C10" s="81"/>
      <c r="D10" t="str">
        <f t="shared" ref="D10:D27" si="0">IF((B10&lt;&gt;"")*OR(C10&lt;&gt;""),SUM(B10-A10),"")</f>
        <v/>
      </c>
      <c r="E10" s="82" t="str">
        <f t="shared" ref="E10:E27" si="1">IF((B10&lt;&gt;"")*OR(C10&lt;&gt;""),SQRT((A10-B10)*(A10-B10)+(C10*C10)),"")</f>
        <v/>
      </c>
      <c r="F10" s="83" t="str">
        <f t="shared" ref="F10:F27" si="2">IF((B10&lt;&gt;"")*OR(C10&lt;&gt;""),SUM(E10/A10),"")</f>
        <v/>
      </c>
      <c r="G10">
        <f t="shared" ref="G10:G27" ca="1" si="3">RANDBETWEEN(0,100)</f>
        <v>37</v>
      </c>
      <c r="J10" s="80"/>
      <c r="K10" s="81"/>
      <c r="L10" t="str">
        <f t="shared" ref="L10:L27" si="4">IF((J10&lt;&gt;"")*OR(K10&lt;&gt;""),SUM(J10-I10),"")</f>
        <v/>
      </c>
      <c r="M10" s="82" t="str">
        <f t="shared" ref="M10:M27" si="5">IF((J10&lt;&gt;"")*OR(K10&lt;&gt;""),SQRT((I10-J10)*(I10-J10)+(K10*K10)),"")</f>
        <v/>
      </c>
      <c r="N10" s="83" t="str">
        <f t="shared" ref="N10:N27" si="6">IF((J10&lt;&gt;"")*OR(K10&lt;&gt;""),SUM(M10/I10),"")</f>
        <v/>
      </c>
      <c r="O10">
        <f t="shared" ref="O10:O27" ca="1" si="7">RANDBETWEEN(0,100)</f>
        <v>3</v>
      </c>
      <c r="Q10" s="84">
        <v>129</v>
      </c>
      <c r="R10" s="80"/>
      <c r="S10" s="81"/>
      <c r="T10" t="str">
        <f t="shared" ref="T10:T27" si="8">IF((R10&lt;&gt;"")*OR(S10&lt;&gt;""),SUM(R10-Q10),"")</f>
        <v/>
      </c>
      <c r="U10" s="82" t="str">
        <f t="shared" ref="U10:U27" si="9">IF((R10&lt;&gt;"")*OR(S10&lt;&gt;""),SQRT((Q10-R10)*(Q10-R10)+(S10*S10)),"")</f>
        <v/>
      </c>
      <c r="V10" s="83" t="str">
        <f t="shared" ref="V10:V27" si="10">IF((R10&lt;&gt;"")*OR(S10&lt;&gt;""),SUM(U10/Q10),"")</f>
        <v/>
      </c>
      <c r="W10">
        <f t="shared" ref="W10:W27" ca="1" si="11">RANDBETWEEN(0,100)</f>
        <v>49</v>
      </c>
      <c r="Y10" s="85">
        <v>145</v>
      </c>
      <c r="Z10" s="80"/>
      <c r="AA10" s="81"/>
      <c r="AB10" t="str">
        <f t="shared" ref="AB10:AB27" si="12">IF((Z10&lt;&gt;"")*OR(AA10&lt;&gt;""),SUM(Z10-Y10),"")</f>
        <v/>
      </c>
      <c r="AC10" s="82" t="str">
        <f t="shared" ref="AC10:AC27" si="13">IF((Z10&lt;&gt;"")*OR(AA10&lt;&gt;""),SQRT((Y10-Z10)*(Y10-Z10)+(AA10*AA10)),"")</f>
        <v/>
      </c>
      <c r="AD10" s="83" t="str">
        <f t="shared" ref="AD10:AD27" si="14">IF((Z10&lt;&gt;"")*OR(AA10&lt;&gt;""),SUM(AC10/Y10),"")</f>
        <v/>
      </c>
      <c r="AE10">
        <f t="shared" ref="AE10:AE27" ca="1" si="15">RANDBETWEEN(0,100)</f>
        <v>98</v>
      </c>
      <c r="AG10" s="84">
        <v>145</v>
      </c>
      <c r="AH10" s="80"/>
      <c r="AI10" s="81"/>
      <c r="AJ10" t="str">
        <f t="shared" ref="AJ10:AJ33" si="16">IF((AH10&lt;&gt;"")*OR(AI10&lt;&gt;""),SUM(AH10-AG10),"")</f>
        <v/>
      </c>
      <c r="AK10" s="82" t="str">
        <f t="shared" ref="AK10:AK33" si="17">IF((AH10&lt;&gt;"")*OR(AI10&lt;&gt;""),SQRT((AG10-AH10)*(AG10-AH10)+(AI10*AI10)),"")</f>
        <v/>
      </c>
      <c r="AL10" s="83" t="str">
        <f t="shared" ref="AL10:AL33" si="18">IF((AH10&lt;&gt;"")*OR(AI10&lt;&gt;""),SUM(AK10/AG10),"")</f>
        <v/>
      </c>
      <c r="AM10">
        <f t="shared" ref="AM10:AM33" ca="1" si="19">RANDBETWEEN(0,100)</f>
        <v>82</v>
      </c>
    </row>
    <row r="11" spans="1:39" ht="15.75" x14ac:dyDescent="0.25">
      <c r="B11" s="86"/>
      <c r="C11" s="87"/>
      <c r="D11" t="str">
        <f t="shared" si="0"/>
        <v/>
      </c>
      <c r="E11" s="82" t="str">
        <f t="shared" si="1"/>
        <v/>
      </c>
      <c r="F11" s="83" t="str">
        <f>IF((B11&lt;&gt;"")*OR(C11&lt;&gt;""),SUM(E11/A11),"")</f>
        <v/>
      </c>
      <c r="G11">
        <f t="shared" ca="1" si="3"/>
        <v>42</v>
      </c>
      <c r="J11" s="86"/>
      <c r="K11" s="87"/>
      <c r="L11" t="str">
        <f t="shared" si="4"/>
        <v/>
      </c>
      <c r="M11" s="82" t="str">
        <f t="shared" si="5"/>
        <v/>
      </c>
      <c r="N11" s="83" t="str">
        <f t="shared" si="6"/>
        <v/>
      </c>
      <c r="O11">
        <f t="shared" ca="1" si="7"/>
        <v>14</v>
      </c>
      <c r="Q11" s="84">
        <v>150</v>
      </c>
      <c r="R11" s="86"/>
      <c r="S11" s="87"/>
      <c r="T11" t="str">
        <f t="shared" si="8"/>
        <v/>
      </c>
      <c r="U11" s="82" t="str">
        <f t="shared" si="9"/>
        <v/>
      </c>
      <c r="V11" s="83" t="str">
        <f t="shared" si="10"/>
        <v/>
      </c>
      <c r="W11">
        <f t="shared" ca="1" si="11"/>
        <v>5</v>
      </c>
      <c r="Y11" s="85">
        <v>127</v>
      </c>
      <c r="Z11" s="86"/>
      <c r="AA11" s="87"/>
      <c r="AB11" t="str">
        <f t="shared" si="12"/>
        <v/>
      </c>
      <c r="AC11" s="82" t="str">
        <f t="shared" si="13"/>
        <v/>
      </c>
      <c r="AD11" s="83" t="str">
        <f t="shared" si="14"/>
        <v/>
      </c>
      <c r="AE11">
        <f t="shared" ca="1" si="15"/>
        <v>16</v>
      </c>
      <c r="AG11" s="84">
        <v>60</v>
      </c>
      <c r="AH11" s="86"/>
      <c r="AI11" s="87"/>
      <c r="AJ11" t="str">
        <f t="shared" si="16"/>
        <v/>
      </c>
      <c r="AK11" s="82" t="str">
        <f t="shared" si="17"/>
        <v/>
      </c>
      <c r="AL11" s="83" t="str">
        <f t="shared" si="18"/>
        <v/>
      </c>
      <c r="AM11">
        <f t="shared" ca="1" si="19"/>
        <v>65</v>
      </c>
    </row>
    <row r="12" spans="1:39" ht="15.75" x14ac:dyDescent="0.25">
      <c r="B12" s="86"/>
      <c r="C12" s="87"/>
      <c r="D12" t="str">
        <f t="shared" si="0"/>
        <v/>
      </c>
      <c r="E12" s="82" t="str">
        <f t="shared" si="1"/>
        <v/>
      </c>
      <c r="F12" s="83" t="str">
        <f t="shared" si="2"/>
        <v/>
      </c>
      <c r="G12">
        <f t="shared" ca="1" si="3"/>
        <v>87</v>
      </c>
      <c r="J12" s="86"/>
      <c r="K12" s="87"/>
      <c r="L12" t="str">
        <f t="shared" si="4"/>
        <v/>
      </c>
      <c r="M12" s="82" t="str">
        <f t="shared" si="5"/>
        <v/>
      </c>
      <c r="N12" s="83" t="str">
        <f t="shared" si="6"/>
        <v/>
      </c>
      <c r="O12">
        <f t="shared" ca="1" si="7"/>
        <v>33</v>
      </c>
      <c r="Q12" s="84">
        <v>236.5</v>
      </c>
      <c r="R12" s="86"/>
      <c r="S12" s="87"/>
      <c r="T12" t="str">
        <f t="shared" si="8"/>
        <v/>
      </c>
      <c r="U12" s="82" t="str">
        <f t="shared" si="9"/>
        <v/>
      </c>
      <c r="V12" s="83" t="str">
        <f t="shared" si="10"/>
        <v/>
      </c>
      <c r="W12">
        <f t="shared" ca="1" si="11"/>
        <v>4</v>
      </c>
      <c r="Y12" s="85">
        <v>45</v>
      </c>
      <c r="Z12" s="86"/>
      <c r="AA12" s="87"/>
      <c r="AB12" t="str">
        <f t="shared" si="12"/>
        <v/>
      </c>
      <c r="AC12" s="82" t="str">
        <f t="shared" si="13"/>
        <v/>
      </c>
      <c r="AD12" s="83" t="str">
        <f t="shared" si="14"/>
        <v/>
      </c>
      <c r="AE12">
        <f t="shared" ca="1" si="15"/>
        <v>82</v>
      </c>
      <c r="AG12" s="84">
        <v>45</v>
      </c>
      <c r="AH12" s="86"/>
      <c r="AI12" s="87"/>
      <c r="AJ12" t="str">
        <f t="shared" si="16"/>
        <v/>
      </c>
      <c r="AK12" s="82" t="str">
        <f t="shared" si="17"/>
        <v/>
      </c>
      <c r="AL12" s="83" t="str">
        <f t="shared" si="18"/>
        <v/>
      </c>
      <c r="AM12">
        <f t="shared" ca="1" si="19"/>
        <v>91</v>
      </c>
    </row>
    <row r="13" spans="1:39" ht="15.75" x14ac:dyDescent="0.25">
      <c r="B13" s="86"/>
      <c r="C13" s="87"/>
      <c r="D13" t="str">
        <f t="shared" si="0"/>
        <v/>
      </c>
      <c r="E13" s="82" t="str">
        <f t="shared" si="1"/>
        <v/>
      </c>
      <c r="F13" s="83" t="str">
        <f t="shared" si="2"/>
        <v/>
      </c>
      <c r="G13">
        <f t="shared" ca="1" si="3"/>
        <v>24</v>
      </c>
      <c r="J13" s="86"/>
      <c r="K13" s="87"/>
      <c r="L13" t="str">
        <f t="shared" si="4"/>
        <v/>
      </c>
      <c r="M13" s="82" t="str">
        <f t="shared" si="5"/>
        <v/>
      </c>
      <c r="N13" s="83" t="str">
        <f t="shared" si="6"/>
        <v/>
      </c>
      <c r="O13">
        <f t="shared" ca="1" si="7"/>
        <v>78</v>
      </c>
      <c r="Q13" s="84">
        <v>195</v>
      </c>
      <c r="R13" s="86"/>
      <c r="S13" s="87"/>
      <c r="T13" t="str">
        <f t="shared" si="8"/>
        <v/>
      </c>
      <c r="U13" s="82" t="str">
        <f t="shared" si="9"/>
        <v/>
      </c>
      <c r="V13" s="83" t="str">
        <f t="shared" si="10"/>
        <v/>
      </c>
      <c r="W13">
        <f t="shared" ca="1" si="11"/>
        <v>87</v>
      </c>
      <c r="Y13" s="85">
        <v>80</v>
      </c>
      <c r="Z13" s="86"/>
      <c r="AA13" s="87"/>
      <c r="AB13" t="str">
        <f t="shared" si="12"/>
        <v/>
      </c>
      <c r="AC13" s="82" t="str">
        <f t="shared" si="13"/>
        <v/>
      </c>
      <c r="AD13" s="83" t="str">
        <f t="shared" si="14"/>
        <v/>
      </c>
      <c r="AE13">
        <f t="shared" ca="1" si="15"/>
        <v>35</v>
      </c>
      <c r="AG13" s="84">
        <v>110</v>
      </c>
      <c r="AH13" s="86"/>
      <c r="AI13" s="87"/>
      <c r="AJ13" t="str">
        <f t="shared" si="16"/>
        <v/>
      </c>
      <c r="AK13" s="82" t="str">
        <f t="shared" si="17"/>
        <v/>
      </c>
      <c r="AL13" s="83" t="str">
        <f t="shared" si="18"/>
        <v/>
      </c>
      <c r="AM13">
        <f t="shared" ca="1" si="19"/>
        <v>47</v>
      </c>
    </row>
    <row r="14" spans="1:39" ht="15.75" x14ac:dyDescent="0.25">
      <c r="B14" s="86"/>
      <c r="C14" s="87"/>
      <c r="D14" t="str">
        <f t="shared" si="0"/>
        <v/>
      </c>
      <c r="E14" s="82" t="str">
        <f t="shared" si="1"/>
        <v/>
      </c>
      <c r="F14" s="83" t="str">
        <f t="shared" si="2"/>
        <v/>
      </c>
      <c r="G14">
        <f t="shared" ca="1" si="3"/>
        <v>88</v>
      </c>
      <c r="J14" s="86"/>
      <c r="K14" s="87"/>
      <c r="L14" t="str">
        <f t="shared" si="4"/>
        <v/>
      </c>
      <c r="M14" s="82" t="str">
        <f t="shared" si="5"/>
        <v/>
      </c>
      <c r="N14" s="83" t="str">
        <f t="shared" si="6"/>
        <v/>
      </c>
      <c r="O14">
        <f t="shared" ca="1" si="7"/>
        <v>55</v>
      </c>
      <c r="Q14" s="84">
        <v>172</v>
      </c>
      <c r="R14" s="86"/>
      <c r="S14" s="87"/>
      <c r="T14" t="str">
        <f t="shared" si="8"/>
        <v/>
      </c>
      <c r="U14" s="82" t="str">
        <f t="shared" si="9"/>
        <v/>
      </c>
      <c r="V14" s="83" t="str">
        <f t="shared" si="10"/>
        <v/>
      </c>
      <c r="W14">
        <f t="shared" ca="1" si="11"/>
        <v>34</v>
      </c>
      <c r="Y14" s="85">
        <v>100</v>
      </c>
      <c r="Z14" s="86"/>
      <c r="AA14" s="87"/>
      <c r="AB14" t="str">
        <f t="shared" si="12"/>
        <v/>
      </c>
      <c r="AC14" s="82" t="str">
        <f t="shared" si="13"/>
        <v/>
      </c>
      <c r="AD14" s="83" t="str">
        <f t="shared" si="14"/>
        <v/>
      </c>
      <c r="AE14">
        <f t="shared" ca="1" si="15"/>
        <v>74</v>
      </c>
      <c r="AG14" s="84">
        <v>150</v>
      </c>
      <c r="AH14" s="86"/>
      <c r="AI14" s="87"/>
      <c r="AJ14" t="str">
        <f t="shared" si="16"/>
        <v/>
      </c>
      <c r="AK14" s="82" t="str">
        <f t="shared" si="17"/>
        <v/>
      </c>
      <c r="AL14" s="83" t="str">
        <f t="shared" si="18"/>
        <v/>
      </c>
      <c r="AM14">
        <f t="shared" ca="1" si="19"/>
        <v>53</v>
      </c>
    </row>
    <row r="15" spans="1:39" ht="15.75" x14ac:dyDescent="0.25">
      <c r="B15" s="86"/>
      <c r="C15" s="87"/>
      <c r="D15" t="str">
        <f t="shared" si="0"/>
        <v/>
      </c>
      <c r="E15" s="82" t="str">
        <f t="shared" si="1"/>
        <v/>
      </c>
      <c r="F15" s="83" t="str">
        <f t="shared" si="2"/>
        <v/>
      </c>
      <c r="G15">
        <f t="shared" ca="1" si="3"/>
        <v>45</v>
      </c>
      <c r="J15" s="86"/>
      <c r="K15" s="87"/>
      <c r="L15" t="str">
        <f t="shared" si="4"/>
        <v/>
      </c>
      <c r="M15" s="82" t="str">
        <f t="shared" si="5"/>
        <v/>
      </c>
      <c r="N15" s="83" t="str">
        <f t="shared" si="6"/>
        <v/>
      </c>
      <c r="O15">
        <f t="shared" ca="1" si="7"/>
        <v>23</v>
      </c>
      <c r="Q15" s="84">
        <v>185</v>
      </c>
      <c r="R15" s="86"/>
      <c r="S15" s="87"/>
      <c r="T15" t="str">
        <f t="shared" si="8"/>
        <v/>
      </c>
      <c r="U15" s="82" t="str">
        <f t="shared" si="9"/>
        <v/>
      </c>
      <c r="V15" s="83" t="str">
        <f t="shared" si="10"/>
        <v/>
      </c>
      <c r="W15">
        <f t="shared" ca="1" si="11"/>
        <v>33</v>
      </c>
      <c r="Y15" s="85">
        <v>127</v>
      </c>
      <c r="Z15" s="86"/>
      <c r="AA15" s="87"/>
      <c r="AB15" t="str">
        <f t="shared" si="12"/>
        <v/>
      </c>
      <c r="AC15" s="82" t="str">
        <f t="shared" si="13"/>
        <v/>
      </c>
      <c r="AD15" s="83" t="str">
        <f t="shared" si="14"/>
        <v/>
      </c>
      <c r="AE15">
        <f t="shared" ca="1" si="15"/>
        <v>76</v>
      </c>
      <c r="AG15" s="84">
        <v>135</v>
      </c>
      <c r="AH15" s="86"/>
      <c r="AI15" s="87"/>
      <c r="AJ15" t="str">
        <f t="shared" si="16"/>
        <v/>
      </c>
      <c r="AK15" s="82" t="str">
        <f t="shared" si="17"/>
        <v/>
      </c>
      <c r="AL15" s="83" t="str">
        <f t="shared" si="18"/>
        <v/>
      </c>
      <c r="AM15">
        <f t="shared" ca="1" si="19"/>
        <v>71</v>
      </c>
    </row>
    <row r="16" spans="1:39" ht="15.75" x14ac:dyDescent="0.25">
      <c r="B16" s="86"/>
      <c r="C16" s="87"/>
      <c r="D16" t="str">
        <f t="shared" si="0"/>
        <v/>
      </c>
      <c r="E16" s="82" t="str">
        <f t="shared" si="1"/>
        <v/>
      </c>
      <c r="F16" s="83" t="str">
        <f>IF((B16&lt;&gt;"")*OR(C16&lt;&gt;""),SUM(E16/A16),"")</f>
        <v/>
      </c>
      <c r="G16">
        <f t="shared" ca="1" si="3"/>
        <v>90</v>
      </c>
      <c r="J16" s="86"/>
      <c r="K16" s="87"/>
      <c r="L16" t="str">
        <f t="shared" si="4"/>
        <v/>
      </c>
      <c r="M16" s="82" t="str">
        <f t="shared" si="5"/>
        <v/>
      </c>
      <c r="N16" s="83" t="str">
        <f t="shared" si="6"/>
        <v/>
      </c>
      <c r="O16">
        <f t="shared" ca="1" si="7"/>
        <v>81</v>
      </c>
      <c r="Q16" s="84">
        <v>211</v>
      </c>
      <c r="R16" s="86"/>
      <c r="S16" s="87"/>
      <c r="T16" t="str">
        <f t="shared" si="8"/>
        <v/>
      </c>
      <c r="U16" s="82" t="str">
        <f t="shared" si="9"/>
        <v/>
      </c>
      <c r="V16" s="83" t="str">
        <f t="shared" si="10"/>
        <v/>
      </c>
      <c r="W16">
        <f t="shared" ca="1" si="11"/>
        <v>76</v>
      </c>
      <c r="Y16" s="85">
        <v>125</v>
      </c>
      <c r="Z16" s="86"/>
      <c r="AA16" s="87"/>
      <c r="AB16" t="str">
        <f t="shared" si="12"/>
        <v/>
      </c>
      <c r="AC16" s="82" t="str">
        <f t="shared" si="13"/>
        <v/>
      </c>
      <c r="AD16" s="83" t="str">
        <f t="shared" si="14"/>
        <v/>
      </c>
      <c r="AE16">
        <f t="shared" ca="1" si="15"/>
        <v>11</v>
      </c>
      <c r="AG16" s="84">
        <v>140</v>
      </c>
      <c r="AH16" s="86"/>
      <c r="AI16" s="87"/>
      <c r="AJ16" t="str">
        <f t="shared" si="16"/>
        <v/>
      </c>
      <c r="AK16" s="82" t="str">
        <f t="shared" si="17"/>
        <v/>
      </c>
      <c r="AL16" s="83" t="str">
        <f t="shared" si="18"/>
        <v/>
      </c>
      <c r="AM16">
        <f t="shared" ca="1" si="19"/>
        <v>59</v>
      </c>
    </row>
    <row r="17" spans="1:39" ht="15.75" x14ac:dyDescent="0.25">
      <c r="B17" s="86"/>
      <c r="C17" s="87"/>
      <c r="D17" t="str">
        <f t="shared" si="0"/>
        <v/>
      </c>
      <c r="E17" s="82" t="str">
        <f t="shared" si="1"/>
        <v/>
      </c>
      <c r="F17" s="83" t="str">
        <f t="shared" si="2"/>
        <v/>
      </c>
      <c r="G17">
        <f t="shared" ca="1" si="3"/>
        <v>70</v>
      </c>
      <c r="J17" s="86"/>
      <c r="K17" s="87"/>
      <c r="L17" t="str">
        <f t="shared" si="4"/>
        <v/>
      </c>
      <c r="M17" s="82" t="str">
        <f t="shared" si="5"/>
        <v/>
      </c>
      <c r="N17" s="83" t="str">
        <f t="shared" si="6"/>
        <v/>
      </c>
      <c r="O17">
        <f t="shared" ca="1" si="7"/>
        <v>32</v>
      </c>
      <c r="Q17" s="84">
        <v>87</v>
      </c>
      <c r="R17" s="86"/>
      <c r="S17" s="87"/>
      <c r="T17" t="str">
        <f t="shared" si="8"/>
        <v/>
      </c>
      <c r="U17" s="82" t="str">
        <f t="shared" si="9"/>
        <v/>
      </c>
      <c r="V17" s="83" t="str">
        <f t="shared" si="10"/>
        <v/>
      </c>
      <c r="W17">
        <f t="shared" ca="1" si="11"/>
        <v>72</v>
      </c>
      <c r="Y17" s="85">
        <v>122</v>
      </c>
      <c r="Z17" s="86"/>
      <c r="AA17" s="87"/>
      <c r="AB17" t="str">
        <f t="shared" si="12"/>
        <v/>
      </c>
      <c r="AC17" s="82" t="str">
        <f t="shared" si="13"/>
        <v/>
      </c>
      <c r="AD17" s="83" t="str">
        <f t="shared" si="14"/>
        <v/>
      </c>
      <c r="AE17">
        <f t="shared" ca="1" si="15"/>
        <v>37</v>
      </c>
      <c r="AG17" s="84">
        <v>215</v>
      </c>
      <c r="AH17" s="86"/>
      <c r="AI17" s="87"/>
      <c r="AJ17" t="str">
        <f t="shared" si="16"/>
        <v/>
      </c>
      <c r="AK17" s="82" t="str">
        <f t="shared" si="17"/>
        <v/>
      </c>
      <c r="AL17" s="83" t="str">
        <f t="shared" si="18"/>
        <v/>
      </c>
      <c r="AM17">
        <f t="shared" ca="1" si="19"/>
        <v>31</v>
      </c>
    </row>
    <row r="18" spans="1:39" ht="15.75" x14ac:dyDescent="0.25">
      <c r="B18" s="86"/>
      <c r="C18" s="87"/>
      <c r="D18" t="str">
        <f t="shared" si="0"/>
        <v/>
      </c>
      <c r="E18" s="82" t="str">
        <f t="shared" si="1"/>
        <v/>
      </c>
      <c r="F18" s="83" t="str">
        <f t="shared" si="2"/>
        <v/>
      </c>
      <c r="G18">
        <f t="shared" ca="1" si="3"/>
        <v>84</v>
      </c>
      <c r="J18" s="86"/>
      <c r="K18" s="87"/>
      <c r="L18" t="str">
        <f t="shared" si="4"/>
        <v/>
      </c>
      <c r="M18" s="82" t="str">
        <f t="shared" si="5"/>
        <v/>
      </c>
      <c r="N18" s="83" t="str">
        <f t="shared" si="6"/>
        <v/>
      </c>
      <c r="O18">
        <f t="shared" ca="1" si="7"/>
        <v>81</v>
      </c>
      <c r="Q18" s="84">
        <v>184</v>
      </c>
      <c r="R18" s="86"/>
      <c r="S18" s="87"/>
      <c r="T18" t="str">
        <f t="shared" si="8"/>
        <v/>
      </c>
      <c r="U18" s="82" t="str">
        <f t="shared" si="9"/>
        <v/>
      </c>
      <c r="V18" s="83" t="str">
        <f t="shared" si="10"/>
        <v/>
      </c>
      <c r="W18">
        <f t="shared" ca="1" si="11"/>
        <v>94</v>
      </c>
      <c r="Y18" s="85">
        <v>135</v>
      </c>
      <c r="Z18" s="86"/>
      <c r="AA18" s="87"/>
      <c r="AB18" t="str">
        <f t="shared" si="12"/>
        <v/>
      </c>
      <c r="AC18" s="82" t="str">
        <f t="shared" si="13"/>
        <v/>
      </c>
      <c r="AD18" s="83" t="str">
        <f t="shared" si="14"/>
        <v/>
      </c>
      <c r="AE18">
        <f t="shared" ca="1" si="15"/>
        <v>75</v>
      </c>
      <c r="AG18" s="84">
        <v>75</v>
      </c>
      <c r="AH18" s="86"/>
      <c r="AI18" s="87"/>
      <c r="AJ18" t="str">
        <f t="shared" si="16"/>
        <v/>
      </c>
      <c r="AK18" s="82" t="str">
        <f t="shared" si="17"/>
        <v/>
      </c>
      <c r="AL18" s="83" t="str">
        <f t="shared" si="18"/>
        <v/>
      </c>
      <c r="AM18">
        <f t="shared" ca="1" si="19"/>
        <v>66</v>
      </c>
    </row>
    <row r="19" spans="1:39" ht="15.75" x14ac:dyDescent="0.25">
      <c r="B19" s="86"/>
      <c r="C19" s="87"/>
      <c r="D19" t="str">
        <f t="shared" si="0"/>
        <v/>
      </c>
      <c r="E19" s="82" t="str">
        <f t="shared" si="1"/>
        <v/>
      </c>
      <c r="F19" s="83" t="str">
        <f t="shared" si="2"/>
        <v/>
      </c>
      <c r="G19">
        <f t="shared" ca="1" si="3"/>
        <v>16</v>
      </c>
      <c r="J19" s="86"/>
      <c r="K19" s="87"/>
      <c r="L19" t="str">
        <f t="shared" si="4"/>
        <v/>
      </c>
      <c r="M19" s="82" t="str">
        <f t="shared" si="5"/>
        <v/>
      </c>
      <c r="N19" s="83" t="str">
        <f t="shared" si="6"/>
        <v/>
      </c>
      <c r="O19">
        <f t="shared" ca="1" si="7"/>
        <v>28</v>
      </c>
      <c r="Q19" s="84">
        <v>190</v>
      </c>
      <c r="R19" s="86"/>
      <c r="S19" s="87"/>
      <c r="T19" t="str">
        <f t="shared" si="8"/>
        <v/>
      </c>
      <c r="U19" s="82" t="str">
        <f t="shared" si="9"/>
        <v/>
      </c>
      <c r="V19" s="83" t="str">
        <f t="shared" si="10"/>
        <v/>
      </c>
      <c r="W19">
        <f t="shared" ca="1" si="11"/>
        <v>55</v>
      </c>
      <c r="Y19" s="85">
        <v>109</v>
      </c>
      <c r="Z19" s="86"/>
      <c r="AA19" s="87"/>
      <c r="AB19" t="str">
        <f t="shared" si="12"/>
        <v/>
      </c>
      <c r="AC19" s="82" t="str">
        <f t="shared" si="13"/>
        <v/>
      </c>
      <c r="AD19" s="83" t="str">
        <f t="shared" si="14"/>
        <v/>
      </c>
      <c r="AE19">
        <f t="shared" ca="1" si="15"/>
        <v>97</v>
      </c>
      <c r="AG19" s="84">
        <v>165</v>
      </c>
      <c r="AH19" s="86"/>
      <c r="AI19" s="87"/>
      <c r="AJ19" t="str">
        <f t="shared" si="16"/>
        <v/>
      </c>
      <c r="AK19" s="82" t="str">
        <f t="shared" si="17"/>
        <v/>
      </c>
      <c r="AL19" s="83" t="str">
        <f t="shared" si="18"/>
        <v/>
      </c>
      <c r="AM19">
        <f t="shared" ca="1" si="19"/>
        <v>88</v>
      </c>
    </row>
    <row r="20" spans="1:39" ht="15.75" x14ac:dyDescent="0.25">
      <c r="B20" s="86"/>
      <c r="C20" s="87"/>
      <c r="D20" t="str">
        <f t="shared" si="0"/>
        <v/>
      </c>
      <c r="E20" s="82" t="str">
        <f t="shared" si="1"/>
        <v/>
      </c>
      <c r="F20" s="83" t="str">
        <f t="shared" si="2"/>
        <v/>
      </c>
      <c r="G20">
        <f t="shared" ca="1" si="3"/>
        <v>88</v>
      </c>
      <c r="J20" s="86"/>
      <c r="K20" s="87"/>
      <c r="L20" t="str">
        <f t="shared" si="4"/>
        <v/>
      </c>
      <c r="M20" s="82" t="str">
        <f t="shared" si="5"/>
        <v/>
      </c>
      <c r="N20" s="83" t="str">
        <f t="shared" si="6"/>
        <v/>
      </c>
      <c r="O20">
        <f t="shared" ca="1" si="7"/>
        <v>9</v>
      </c>
      <c r="Q20" s="84">
        <v>142.5</v>
      </c>
      <c r="R20" s="86"/>
      <c r="S20" s="87"/>
      <c r="T20" t="str">
        <f t="shared" si="8"/>
        <v/>
      </c>
      <c r="U20" s="82" t="str">
        <f t="shared" si="9"/>
        <v/>
      </c>
      <c r="V20" s="83" t="str">
        <f t="shared" si="10"/>
        <v/>
      </c>
      <c r="W20">
        <f t="shared" ca="1" si="11"/>
        <v>70</v>
      </c>
      <c r="Y20" s="85">
        <v>139</v>
      </c>
      <c r="Z20" s="86"/>
      <c r="AA20" s="87"/>
      <c r="AB20" t="str">
        <f t="shared" si="12"/>
        <v/>
      </c>
      <c r="AC20" s="82" t="str">
        <f t="shared" si="13"/>
        <v/>
      </c>
      <c r="AD20" s="83" t="str">
        <f t="shared" si="14"/>
        <v/>
      </c>
      <c r="AE20">
        <f t="shared" ca="1" si="15"/>
        <v>49</v>
      </c>
      <c r="AG20" s="84">
        <v>115</v>
      </c>
      <c r="AH20" s="86"/>
      <c r="AI20" s="87"/>
      <c r="AJ20" t="str">
        <f t="shared" si="16"/>
        <v/>
      </c>
      <c r="AK20" s="82" t="str">
        <f t="shared" si="17"/>
        <v/>
      </c>
      <c r="AL20" s="83" t="str">
        <f t="shared" si="18"/>
        <v/>
      </c>
      <c r="AM20">
        <f t="shared" ca="1" si="19"/>
        <v>80</v>
      </c>
    </row>
    <row r="21" spans="1:39" ht="15.75" x14ac:dyDescent="0.25">
      <c r="B21" s="86"/>
      <c r="C21" s="87"/>
      <c r="D21" t="str">
        <f t="shared" si="0"/>
        <v/>
      </c>
      <c r="E21" s="82" t="str">
        <f t="shared" si="1"/>
        <v/>
      </c>
      <c r="F21" s="83" t="str">
        <f t="shared" si="2"/>
        <v/>
      </c>
      <c r="G21">
        <f t="shared" ca="1" si="3"/>
        <v>71</v>
      </c>
      <c r="J21" s="86"/>
      <c r="K21" s="87"/>
      <c r="L21" t="str">
        <f t="shared" si="4"/>
        <v/>
      </c>
      <c r="M21" s="82" t="str">
        <f t="shared" si="5"/>
        <v/>
      </c>
      <c r="N21" s="83" t="str">
        <f t="shared" si="6"/>
        <v/>
      </c>
      <c r="O21">
        <f t="shared" ca="1" si="7"/>
        <v>93</v>
      </c>
      <c r="Q21" s="84">
        <v>237.5</v>
      </c>
      <c r="R21" s="86"/>
      <c r="S21" s="87"/>
      <c r="T21" t="str">
        <f t="shared" si="8"/>
        <v/>
      </c>
      <c r="U21" s="82" t="str">
        <f t="shared" si="9"/>
        <v/>
      </c>
      <c r="V21" s="83" t="str">
        <f t="shared" si="10"/>
        <v/>
      </c>
      <c r="W21">
        <f t="shared" ca="1" si="11"/>
        <v>70</v>
      </c>
      <c r="Y21" s="85">
        <v>82</v>
      </c>
      <c r="Z21" s="86"/>
      <c r="AA21" s="87"/>
      <c r="AB21" t="str">
        <f t="shared" si="12"/>
        <v/>
      </c>
      <c r="AC21" s="82" t="str">
        <f t="shared" si="13"/>
        <v/>
      </c>
      <c r="AD21" s="83" t="str">
        <f t="shared" si="14"/>
        <v/>
      </c>
      <c r="AE21">
        <f t="shared" ca="1" si="15"/>
        <v>29</v>
      </c>
      <c r="AG21" s="84">
        <v>155</v>
      </c>
      <c r="AH21" s="86"/>
      <c r="AI21" s="87"/>
      <c r="AJ21" t="str">
        <f t="shared" si="16"/>
        <v/>
      </c>
      <c r="AK21" s="82" t="str">
        <f t="shared" si="17"/>
        <v/>
      </c>
      <c r="AL21" s="83" t="str">
        <f t="shared" si="18"/>
        <v/>
      </c>
      <c r="AM21">
        <f t="shared" ca="1" si="19"/>
        <v>91</v>
      </c>
    </row>
    <row r="22" spans="1:39" ht="15.75" x14ac:dyDescent="0.25">
      <c r="B22" s="86"/>
      <c r="C22" s="87"/>
      <c r="D22" t="str">
        <f t="shared" si="0"/>
        <v/>
      </c>
      <c r="E22" s="82" t="str">
        <f t="shared" si="1"/>
        <v/>
      </c>
      <c r="F22" s="83" t="str">
        <f t="shared" si="2"/>
        <v/>
      </c>
      <c r="G22">
        <f t="shared" ca="1" si="3"/>
        <v>94</v>
      </c>
      <c r="J22" s="86"/>
      <c r="K22" s="87"/>
      <c r="L22" t="str">
        <f t="shared" si="4"/>
        <v/>
      </c>
      <c r="M22" s="82" t="str">
        <f t="shared" si="5"/>
        <v/>
      </c>
      <c r="N22" s="83" t="str">
        <f t="shared" si="6"/>
        <v/>
      </c>
      <c r="O22">
        <f t="shared" ca="1" si="7"/>
        <v>33</v>
      </c>
      <c r="Q22" s="84">
        <v>160</v>
      </c>
      <c r="R22" s="86"/>
      <c r="S22" s="87"/>
      <c r="T22" t="str">
        <f t="shared" si="8"/>
        <v/>
      </c>
      <c r="U22" s="82" t="str">
        <f t="shared" si="9"/>
        <v/>
      </c>
      <c r="V22" s="83" t="str">
        <f t="shared" si="10"/>
        <v/>
      </c>
      <c r="W22">
        <f t="shared" ca="1" si="11"/>
        <v>26</v>
      </c>
      <c r="Y22" s="85">
        <v>145</v>
      </c>
      <c r="Z22" s="86"/>
      <c r="AA22" s="87"/>
      <c r="AB22" t="str">
        <f t="shared" si="12"/>
        <v/>
      </c>
      <c r="AC22" s="82" t="str">
        <f t="shared" si="13"/>
        <v/>
      </c>
      <c r="AD22" s="83" t="str">
        <f t="shared" si="14"/>
        <v/>
      </c>
      <c r="AE22">
        <f t="shared" ca="1" si="15"/>
        <v>20</v>
      </c>
      <c r="AG22" s="84">
        <v>180</v>
      </c>
      <c r="AH22" s="86"/>
      <c r="AI22" s="87"/>
      <c r="AJ22" t="str">
        <f t="shared" si="16"/>
        <v/>
      </c>
      <c r="AK22" s="82" t="str">
        <f t="shared" si="17"/>
        <v/>
      </c>
      <c r="AL22" s="83" t="str">
        <f t="shared" si="18"/>
        <v/>
      </c>
      <c r="AM22">
        <f t="shared" ca="1" si="19"/>
        <v>63</v>
      </c>
    </row>
    <row r="23" spans="1:39" ht="15.75" x14ac:dyDescent="0.25">
      <c r="B23" s="86"/>
      <c r="C23" s="87"/>
      <c r="D23" t="str">
        <f t="shared" si="0"/>
        <v/>
      </c>
      <c r="E23" s="82" t="str">
        <f t="shared" si="1"/>
        <v/>
      </c>
      <c r="F23" s="83" t="str">
        <f t="shared" si="2"/>
        <v/>
      </c>
      <c r="G23">
        <f t="shared" ca="1" si="3"/>
        <v>47</v>
      </c>
      <c r="J23" s="86"/>
      <c r="K23" s="87"/>
      <c r="L23" t="str">
        <f t="shared" si="4"/>
        <v/>
      </c>
      <c r="M23" s="82" t="str">
        <f t="shared" si="5"/>
        <v/>
      </c>
      <c r="N23" s="83" t="str">
        <f t="shared" si="6"/>
        <v/>
      </c>
      <c r="O23">
        <f t="shared" ca="1" si="7"/>
        <v>7</v>
      </c>
      <c r="Q23" s="84">
        <v>68.5</v>
      </c>
      <c r="R23" s="86"/>
      <c r="S23" s="87"/>
      <c r="T23" t="str">
        <f t="shared" si="8"/>
        <v/>
      </c>
      <c r="U23" s="82" t="str">
        <f t="shared" si="9"/>
        <v/>
      </c>
      <c r="V23" s="83" t="str">
        <f t="shared" si="10"/>
        <v/>
      </c>
      <c r="W23">
        <f t="shared" ca="1" si="11"/>
        <v>65</v>
      </c>
      <c r="Y23" s="85">
        <v>78</v>
      </c>
      <c r="Z23" s="86"/>
      <c r="AA23" s="87"/>
      <c r="AB23" t="str">
        <f t="shared" si="12"/>
        <v/>
      </c>
      <c r="AC23" s="82" t="str">
        <f t="shared" si="13"/>
        <v/>
      </c>
      <c r="AD23" s="83" t="str">
        <f t="shared" si="14"/>
        <v/>
      </c>
      <c r="AE23">
        <f t="shared" ca="1" si="15"/>
        <v>64</v>
      </c>
      <c r="AG23" s="84">
        <v>230</v>
      </c>
      <c r="AH23" s="86"/>
      <c r="AI23" s="87"/>
      <c r="AJ23" t="str">
        <f t="shared" si="16"/>
        <v/>
      </c>
      <c r="AK23" s="82" t="str">
        <f t="shared" si="17"/>
        <v/>
      </c>
      <c r="AL23" s="83" t="str">
        <f t="shared" si="18"/>
        <v/>
      </c>
      <c r="AM23">
        <f t="shared" ca="1" si="19"/>
        <v>16</v>
      </c>
    </row>
    <row r="24" spans="1:39" ht="15.75" x14ac:dyDescent="0.25">
      <c r="B24" s="86"/>
      <c r="C24" s="87"/>
      <c r="D24" t="str">
        <f t="shared" si="0"/>
        <v/>
      </c>
      <c r="E24" s="82" t="str">
        <f t="shared" si="1"/>
        <v/>
      </c>
      <c r="F24" s="83" t="str">
        <f t="shared" si="2"/>
        <v/>
      </c>
      <c r="G24">
        <f t="shared" ca="1" si="3"/>
        <v>12</v>
      </c>
      <c r="J24" s="86"/>
      <c r="K24" s="87"/>
      <c r="L24" t="str">
        <f t="shared" si="4"/>
        <v/>
      </c>
      <c r="M24" s="82" t="str">
        <f t="shared" si="5"/>
        <v/>
      </c>
      <c r="N24" s="83" t="str">
        <f t="shared" si="6"/>
        <v/>
      </c>
      <c r="O24">
        <f t="shared" ca="1" si="7"/>
        <v>14</v>
      </c>
      <c r="Q24" s="84">
        <v>160</v>
      </c>
      <c r="R24" s="86"/>
      <c r="S24" s="87"/>
      <c r="T24" t="str">
        <f t="shared" si="8"/>
        <v/>
      </c>
      <c r="U24" s="82" t="str">
        <f t="shared" si="9"/>
        <v/>
      </c>
      <c r="V24" s="83" t="str">
        <f t="shared" si="10"/>
        <v/>
      </c>
      <c r="W24">
        <f t="shared" ca="1" si="11"/>
        <v>80</v>
      </c>
      <c r="Y24" s="85">
        <v>45</v>
      </c>
      <c r="Z24" s="86"/>
      <c r="AA24" s="87"/>
      <c r="AB24" t="str">
        <f t="shared" si="12"/>
        <v/>
      </c>
      <c r="AC24" s="82" t="str">
        <f t="shared" si="13"/>
        <v/>
      </c>
      <c r="AD24" s="83" t="str">
        <f t="shared" si="14"/>
        <v/>
      </c>
      <c r="AE24">
        <f t="shared" ca="1" si="15"/>
        <v>80</v>
      </c>
      <c r="AG24" s="84">
        <v>200</v>
      </c>
      <c r="AH24" s="86"/>
      <c r="AI24" s="87"/>
      <c r="AJ24" t="str">
        <f t="shared" si="16"/>
        <v/>
      </c>
      <c r="AK24" s="82" t="str">
        <f t="shared" si="17"/>
        <v/>
      </c>
      <c r="AL24" s="83" t="str">
        <f t="shared" si="18"/>
        <v/>
      </c>
      <c r="AM24">
        <f t="shared" ca="1" si="19"/>
        <v>34</v>
      </c>
    </row>
    <row r="25" spans="1:39" ht="15.75" x14ac:dyDescent="0.25">
      <c r="B25" s="86"/>
      <c r="C25" s="87"/>
      <c r="D25" t="str">
        <f t="shared" si="0"/>
        <v/>
      </c>
      <c r="E25" s="82" t="str">
        <f t="shared" si="1"/>
        <v/>
      </c>
      <c r="F25" s="83" t="str">
        <f t="shared" si="2"/>
        <v/>
      </c>
      <c r="G25">
        <f t="shared" ca="1" si="3"/>
        <v>58</v>
      </c>
      <c r="J25" s="86"/>
      <c r="K25" s="87"/>
      <c r="L25" t="str">
        <f t="shared" si="4"/>
        <v/>
      </c>
      <c r="M25" s="82" t="str">
        <f t="shared" si="5"/>
        <v/>
      </c>
      <c r="N25" s="83" t="str">
        <f t="shared" si="6"/>
        <v/>
      </c>
      <c r="O25">
        <f t="shared" ca="1" si="7"/>
        <v>99</v>
      </c>
      <c r="Q25" s="84">
        <v>200</v>
      </c>
      <c r="R25" s="86"/>
      <c r="S25" s="87"/>
      <c r="T25" t="str">
        <f t="shared" si="8"/>
        <v/>
      </c>
      <c r="U25" s="82" t="str">
        <f t="shared" si="9"/>
        <v/>
      </c>
      <c r="V25" s="83" t="str">
        <f t="shared" si="10"/>
        <v/>
      </c>
      <c r="W25">
        <f t="shared" ca="1" si="11"/>
        <v>47</v>
      </c>
      <c r="Y25" s="85">
        <v>72</v>
      </c>
      <c r="Z25" s="86"/>
      <c r="AA25" s="87"/>
      <c r="AB25" t="str">
        <f t="shared" si="12"/>
        <v/>
      </c>
      <c r="AC25" s="82" t="str">
        <f t="shared" si="13"/>
        <v/>
      </c>
      <c r="AD25" s="83" t="str">
        <f t="shared" si="14"/>
        <v/>
      </c>
      <c r="AE25">
        <f t="shared" ca="1" si="15"/>
        <v>44</v>
      </c>
      <c r="AG25" s="84">
        <v>160</v>
      </c>
      <c r="AH25" s="86"/>
      <c r="AI25" s="87"/>
      <c r="AJ25" t="str">
        <f t="shared" si="16"/>
        <v/>
      </c>
      <c r="AK25" s="82" t="str">
        <f t="shared" si="17"/>
        <v/>
      </c>
      <c r="AL25" s="83" t="str">
        <f t="shared" si="18"/>
        <v/>
      </c>
      <c r="AM25">
        <f t="shared" ca="1" si="19"/>
        <v>92</v>
      </c>
    </row>
    <row r="26" spans="1:39" ht="15.75" x14ac:dyDescent="0.25">
      <c r="B26" s="86"/>
      <c r="C26" s="87"/>
      <c r="D26" t="str">
        <f t="shared" si="0"/>
        <v/>
      </c>
      <c r="E26" s="82" t="str">
        <f t="shared" si="1"/>
        <v/>
      </c>
      <c r="F26" s="83" t="str">
        <f t="shared" si="2"/>
        <v/>
      </c>
      <c r="G26">
        <f t="shared" ca="1" si="3"/>
        <v>43</v>
      </c>
      <c r="J26" s="86"/>
      <c r="K26" s="87"/>
      <c r="L26" t="str">
        <f t="shared" si="4"/>
        <v/>
      </c>
      <c r="M26" s="82" t="str">
        <f t="shared" si="5"/>
        <v/>
      </c>
      <c r="N26" s="83" t="str">
        <f t="shared" si="6"/>
        <v/>
      </c>
      <c r="O26">
        <f t="shared" ca="1" si="7"/>
        <v>56</v>
      </c>
      <c r="Q26" s="84">
        <v>75</v>
      </c>
      <c r="R26" s="86"/>
      <c r="S26" s="87"/>
      <c r="T26" t="str">
        <f t="shared" si="8"/>
        <v/>
      </c>
      <c r="U26" s="82" t="str">
        <f t="shared" si="9"/>
        <v/>
      </c>
      <c r="V26" s="83" t="str">
        <f t="shared" si="10"/>
        <v/>
      </c>
      <c r="W26">
        <f t="shared" ca="1" si="11"/>
        <v>34</v>
      </c>
      <c r="Y26" s="85">
        <v>58</v>
      </c>
      <c r="Z26" s="86"/>
      <c r="AA26" s="87"/>
      <c r="AB26" t="str">
        <f t="shared" si="12"/>
        <v/>
      </c>
      <c r="AC26" s="82" t="str">
        <f t="shared" si="13"/>
        <v/>
      </c>
      <c r="AD26" s="83" t="str">
        <f t="shared" si="14"/>
        <v/>
      </c>
      <c r="AE26">
        <f t="shared" ca="1" si="15"/>
        <v>71</v>
      </c>
      <c r="AG26" s="84">
        <v>185</v>
      </c>
      <c r="AH26" s="86"/>
      <c r="AI26" s="87"/>
      <c r="AJ26" t="str">
        <f t="shared" si="16"/>
        <v/>
      </c>
      <c r="AK26" s="82" t="str">
        <f t="shared" si="17"/>
        <v/>
      </c>
      <c r="AL26" s="83" t="str">
        <f t="shared" si="18"/>
        <v/>
      </c>
      <c r="AM26">
        <f t="shared" ca="1" si="19"/>
        <v>100</v>
      </c>
    </row>
    <row r="27" spans="1:39" ht="16.5" thickBot="1" x14ac:dyDescent="0.3">
      <c r="B27" s="88"/>
      <c r="C27" s="89"/>
      <c r="D27" t="str">
        <f t="shared" si="0"/>
        <v/>
      </c>
      <c r="E27" s="82" t="str">
        <f t="shared" si="1"/>
        <v/>
      </c>
      <c r="F27" s="83" t="str">
        <f t="shared" si="2"/>
        <v/>
      </c>
      <c r="G27">
        <f t="shared" ca="1" si="3"/>
        <v>21</v>
      </c>
      <c r="J27" s="88"/>
      <c r="K27" s="89"/>
      <c r="L27" t="str">
        <f t="shared" si="4"/>
        <v/>
      </c>
      <c r="M27" s="82" t="str">
        <f t="shared" si="5"/>
        <v/>
      </c>
      <c r="N27" s="83" t="str">
        <f t="shared" si="6"/>
        <v/>
      </c>
      <c r="O27">
        <f t="shared" ca="1" si="7"/>
        <v>88</v>
      </c>
      <c r="Q27" s="84">
        <v>149.5</v>
      </c>
      <c r="R27" s="88"/>
      <c r="S27" s="89"/>
      <c r="T27" t="str">
        <f t="shared" si="8"/>
        <v/>
      </c>
      <c r="U27" s="82" t="str">
        <f t="shared" si="9"/>
        <v/>
      </c>
      <c r="V27" s="83" t="str">
        <f t="shared" si="10"/>
        <v/>
      </c>
      <c r="W27">
        <f t="shared" ca="1" si="11"/>
        <v>78</v>
      </c>
      <c r="Y27" s="90">
        <v>128</v>
      </c>
      <c r="Z27" s="88"/>
      <c r="AA27" s="89"/>
      <c r="AB27" t="str">
        <f t="shared" si="12"/>
        <v/>
      </c>
      <c r="AC27" s="82" t="str">
        <f t="shared" si="13"/>
        <v/>
      </c>
      <c r="AD27" s="83" t="str">
        <f t="shared" si="14"/>
        <v/>
      </c>
      <c r="AE27">
        <f t="shared" ca="1" si="15"/>
        <v>72</v>
      </c>
      <c r="AG27" s="84">
        <v>170</v>
      </c>
      <c r="AH27" s="86"/>
      <c r="AI27" s="87"/>
      <c r="AJ27" t="str">
        <f t="shared" si="16"/>
        <v/>
      </c>
      <c r="AK27" s="82" t="str">
        <f t="shared" si="17"/>
        <v/>
      </c>
      <c r="AL27" s="83" t="str">
        <f t="shared" si="18"/>
        <v/>
      </c>
      <c r="AM27">
        <f t="shared" ca="1" si="19"/>
        <v>100</v>
      </c>
    </row>
    <row r="28" spans="1:39" ht="15.75" x14ac:dyDescent="0.25">
      <c r="AG28" s="84">
        <v>130</v>
      </c>
      <c r="AH28" s="86"/>
      <c r="AI28" s="87"/>
      <c r="AJ28" t="str">
        <f t="shared" si="16"/>
        <v/>
      </c>
      <c r="AK28" s="82" t="str">
        <f t="shared" si="17"/>
        <v/>
      </c>
      <c r="AL28" s="83" t="str">
        <f t="shared" si="18"/>
        <v/>
      </c>
      <c r="AM28">
        <f t="shared" ca="1" si="19"/>
        <v>8</v>
      </c>
    </row>
    <row r="29" spans="1:39" ht="15.75" x14ac:dyDescent="0.25">
      <c r="A29" s="91" t="s">
        <v>39</v>
      </c>
      <c r="B29" s="91"/>
      <c r="C29" s="91"/>
      <c r="D29" s="91"/>
      <c r="E29" s="92" t="e">
        <f>AVERAGE(E10:E28)</f>
        <v>#DIV/0!</v>
      </c>
      <c r="F29" s="93" t="e">
        <f>AVERAGE(Tabell17[PEI])</f>
        <v>#DIV/0!</v>
      </c>
      <c r="I29" s="91" t="s">
        <v>39</v>
      </c>
      <c r="J29" s="91"/>
      <c r="K29" s="91"/>
      <c r="L29" s="91"/>
      <c r="M29" s="92" t="e">
        <f>AVERAGE(M10:M28)</f>
        <v>#DIV/0!</v>
      </c>
      <c r="N29" s="93" t="e">
        <f>AVERAGE(Tabell1710[PEI])</f>
        <v>#DIV/0!</v>
      </c>
      <c r="Q29" s="91" t="s">
        <v>39</v>
      </c>
      <c r="R29" s="91"/>
      <c r="S29" s="91"/>
      <c r="T29" s="91"/>
      <c r="U29" s="94" t="e">
        <f>AVERAGE(U10:U28)</f>
        <v>#DIV/0!</v>
      </c>
      <c r="V29" s="93" t="e">
        <f>AVERAGE(Tabell176[PEI])</f>
        <v>#DIV/0!</v>
      </c>
      <c r="Y29" s="91" t="s">
        <v>39</v>
      </c>
      <c r="Z29" s="91"/>
      <c r="AA29" s="91"/>
      <c r="AB29" s="91"/>
      <c r="AC29" s="94" t="e">
        <f>AVERAGE(AC10:AC28)</f>
        <v>#DIV/0!</v>
      </c>
      <c r="AD29" s="93" t="e">
        <f>AVERAGE(Tabell1767[PEI])</f>
        <v>#DIV/0!</v>
      </c>
      <c r="AG29" s="84">
        <v>125</v>
      </c>
      <c r="AH29" s="86"/>
      <c r="AI29" s="87"/>
      <c r="AJ29" t="str">
        <f t="shared" si="16"/>
        <v/>
      </c>
      <c r="AK29" s="82" t="str">
        <f t="shared" si="17"/>
        <v/>
      </c>
      <c r="AL29" s="83" t="str">
        <f t="shared" si="18"/>
        <v/>
      </c>
      <c r="AM29">
        <f t="shared" ca="1" si="19"/>
        <v>8</v>
      </c>
    </row>
    <row r="30" spans="1:39" ht="15.75" x14ac:dyDescent="0.25">
      <c r="AG30" s="84">
        <v>155</v>
      </c>
      <c r="AH30" s="86"/>
      <c r="AI30" s="87"/>
      <c r="AJ30" t="str">
        <f t="shared" si="16"/>
        <v/>
      </c>
      <c r="AK30" s="82" t="str">
        <f t="shared" si="17"/>
        <v/>
      </c>
      <c r="AL30" s="83" t="str">
        <f t="shared" si="18"/>
        <v/>
      </c>
      <c r="AM30">
        <f t="shared" ca="1" si="19"/>
        <v>24</v>
      </c>
    </row>
    <row r="31" spans="1:39" ht="15.75" x14ac:dyDescent="0.25">
      <c r="AG31" s="84">
        <v>100</v>
      </c>
      <c r="AH31" s="86"/>
      <c r="AI31" s="87"/>
      <c r="AJ31" t="str">
        <f t="shared" si="16"/>
        <v/>
      </c>
      <c r="AK31" s="82" t="str">
        <f t="shared" si="17"/>
        <v/>
      </c>
      <c r="AL31" s="83" t="str">
        <f t="shared" si="18"/>
        <v/>
      </c>
      <c r="AM31">
        <f t="shared" ca="1" si="19"/>
        <v>89</v>
      </c>
    </row>
    <row r="32" spans="1:39" ht="15.75" x14ac:dyDescent="0.25">
      <c r="AG32" s="84">
        <v>190</v>
      </c>
      <c r="AH32" s="86"/>
      <c r="AI32" s="87"/>
      <c r="AJ32" t="str">
        <f t="shared" si="16"/>
        <v/>
      </c>
      <c r="AK32" s="82" t="str">
        <f t="shared" si="17"/>
        <v/>
      </c>
      <c r="AL32" s="83" t="str">
        <f t="shared" si="18"/>
        <v/>
      </c>
      <c r="AM32">
        <f t="shared" ca="1" si="19"/>
        <v>26</v>
      </c>
    </row>
    <row r="33" spans="1:39" ht="15.75" x14ac:dyDescent="0.25">
      <c r="A33" s="187" t="s">
        <v>73</v>
      </c>
      <c r="B33" s="187"/>
      <c r="AG33" s="84">
        <v>120</v>
      </c>
      <c r="AH33" s="86"/>
      <c r="AI33" s="87"/>
      <c r="AJ33" t="str">
        <f t="shared" si="16"/>
        <v/>
      </c>
      <c r="AK33" s="82" t="str">
        <f t="shared" si="17"/>
        <v/>
      </c>
      <c r="AL33" s="83" t="str">
        <f t="shared" si="18"/>
        <v/>
      </c>
      <c r="AM33">
        <f t="shared" ca="1" si="19"/>
        <v>1</v>
      </c>
    </row>
    <row r="34" spans="1:39" ht="15.75" x14ac:dyDescent="0.25">
      <c r="A34" s="188" t="s">
        <v>74</v>
      </c>
      <c r="B34" s="189"/>
      <c r="AG34" s="84">
        <v>105</v>
      </c>
      <c r="AH34" s="86"/>
      <c r="AI34" s="87"/>
      <c r="AJ34" t="str">
        <f>IF((AH34&lt;&gt;"")*OR(AI34&lt;&gt;""),SUM(AH34-AG34),"")</f>
        <v/>
      </c>
      <c r="AK34" s="82" t="str">
        <f>IF((AH34&lt;&gt;"")*OR(AI34&lt;&gt;""),SQRT((AG34-AH34)*(AG34-AH34)+(AI34*AI34)),"")</f>
        <v/>
      </c>
      <c r="AL34" s="83" t="str">
        <f>IF((AH34&lt;&gt;"")*OR(AI34&lt;&gt;""),SUM(AK34/AG34),"")</f>
        <v/>
      </c>
      <c r="AM34">
        <f ca="1">RANDBETWEEN(0,100)</f>
        <v>85</v>
      </c>
    </row>
    <row r="35" spans="1:39" ht="15.75" x14ac:dyDescent="0.25">
      <c r="A35" s="95" t="s">
        <v>75</v>
      </c>
      <c r="I35" s="190" t="s">
        <v>76</v>
      </c>
      <c r="J35" s="191"/>
      <c r="AG35" s="84">
        <v>90</v>
      </c>
      <c r="AH35" s="86"/>
      <c r="AI35" s="87"/>
      <c r="AJ35" t="str">
        <f>IF((AH35&lt;&gt;"")*OR(AI35&lt;&gt;""),SUM(AH35-AG35),"")</f>
        <v/>
      </c>
      <c r="AK35" s="82" t="str">
        <f>IF((AH35&lt;&gt;"")*OR(AI35&lt;&gt;""),SQRT((AG35-AH35)*(AG35-AH35)+(AI35*AI35)),"")</f>
        <v/>
      </c>
      <c r="AL35" s="83" t="str">
        <f>IF((AH35&lt;&gt;"")*OR(AI35&lt;&gt;""),SUM(AK35/AG35),"")</f>
        <v/>
      </c>
      <c r="AM35">
        <f ca="1">RANDBETWEEN(0,100)</f>
        <v>19</v>
      </c>
    </row>
    <row r="36" spans="1:39" ht="16.5" thickBot="1" x14ac:dyDescent="0.3">
      <c r="A36" s="95" t="s">
        <v>75</v>
      </c>
      <c r="I36">
        <v>30</v>
      </c>
      <c r="AG36" s="84">
        <v>175</v>
      </c>
      <c r="AH36" s="88"/>
      <c r="AI36" s="89"/>
      <c r="AJ36" t="str">
        <f>IF((AH36&lt;&gt;"")*OR(AI36&lt;&gt;""),SUM(AH36-AG36),"")</f>
        <v/>
      </c>
      <c r="AK36" s="82" t="str">
        <f>IF((AH36&lt;&gt;"")*OR(AI36&lt;&gt;""),SQRT((AG36-AH36)*(AG36-AH36)+(AI36*AI36)),"")</f>
        <v/>
      </c>
      <c r="AL36" s="83" t="str">
        <f>IF((AH36&lt;&gt;"")*OR(AI36&lt;&gt;""),SUM(AK36/AG36),"")</f>
        <v/>
      </c>
      <c r="AM36">
        <f ca="1">RANDBETWEEN(0,100)</f>
        <v>56</v>
      </c>
    </row>
    <row r="37" spans="1:39" x14ac:dyDescent="0.25">
      <c r="A37" s="95" t="s">
        <v>75</v>
      </c>
      <c r="I37">
        <v>30</v>
      </c>
    </row>
    <row r="38" spans="1:39" ht="15.75" x14ac:dyDescent="0.25">
      <c r="A38" s="95" t="s">
        <v>75</v>
      </c>
      <c r="I38">
        <v>30</v>
      </c>
      <c r="AG38" s="91" t="s">
        <v>39</v>
      </c>
      <c r="AH38" s="91"/>
      <c r="AI38" s="91"/>
      <c r="AJ38" s="91"/>
      <c r="AK38" s="94" t="e">
        <f>AVERAGE(AK10:AK37)</f>
        <v>#DIV/0!</v>
      </c>
      <c r="AL38" s="93" t="e">
        <f>AVERAGE(Tabell17679[PEI])</f>
        <v>#DIV/0!</v>
      </c>
    </row>
    <row r="39" spans="1:39" x14ac:dyDescent="0.25">
      <c r="A39" s="95" t="s">
        <v>75</v>
      </c>
      <c r="I39">
        <v>50</v>
      </c>
    </row>
    <row r="40" spans="1:39" x14ac:dyDescent="0.25">
      <c r="A40" s="95" t="s">
        <v>75</v>
      </c>
      <c r="I40">
        <v>50</v>
      </c>
    </row>
    <row r="41" spans="1:39" x14ac:dyDescent="0.25">
      <c r="A41" s="95" t="s">
        <v>75</v>
      </c>
      <c r="I41">
        <v>50</v>
      </c>
    </row>
    <row r="42" spans="1:39" x14ac:dyDescent="0.25">
      <c r="A42" s="95" t="s">
        <v>75</v>
      </c>
      <c r="I42">
        <v>70</v>
      </c>
    </row>
    <row r="43" spans="1:39" x14ac:dyDescent="0.25">
      <c r="A43" s="95" t="s">
        <v>75</v>
      </c>
      <c r="I43">
        <v>70</v>
      </c>
    </row>
    <row r="44" spans="1:39" x14ac:dyDescent="0.25">
      <c r="A44" s="95" t="s">
        <v>75</v>
      </c>
      <c r="I44">
        <v>70</v>
      </c>
    </row>
    <row r="45" spans="1:39" x14ac:dyDescent="0.25">
      <c r="A45" s="192" t="s">
        <v>77</v>
      </c>
      <c r="B45" s="193"/>
      <c r="I45" s="190" t="s">
        <v>78</v>
      </c>
      <c r="J45" s="191"/>
    </row>
    <row r="46" spans="1:39" x14ac:dyDescent="0.25">
      <c r="A46">
        <v>120</v>
      </c>
      <c r="I46">
        <v>30</v>
      </c>
    </row>
    <row r="47" spans="1:39" x14ac:dyDescent="0.25">
      <c r="A47">
        <v>120</v>
      </c>
      <c r="I47">
        <v>70</v>
      </c>
    </row>
    <row r="48" spans="1:39" x14ac:dyDescent="0.25">
      <c r="A48">
        <v>120</v>
      </c>
      <c r="I48">
        <v>50</v>
      </c>
    </row>
    <row r="49" spans="1:9" x14ac:dyDescent="0.25">
      <c r="A49">
        <v>120</v>
      </c>
      <c r="I49">
        <v>70</v>
      </c>
    </row>
    <row r="50" spans="1:9" x14ac:dyDescent="0.25">
      <c r="A50">
        <v>120</v>
      </c>
      <c r="I50">
        <v>50</v>
      </c>
    </row>
    <row r="51" spans="1:9" x14ac:dyDescent="0.25">
      <c r="A51" s="188" t="s">
        <v>79</v>
      </c>
      <c r="B51" s="189"/>
      <c r="I51">
        <v>70</v>
      </c>
    </row>
    <row r="52" spans="1:9" x14ac:dyDescent="0.25">
      <c r="A52" s="95">
        <v>160</v>
      </c>
      <c r="I52">
        <v>30</v>
      </c>
    </row>
    <row r="53" spans="1:9" x14ac:dyDescent="0.25">
      <c r="A53" s="95">
        <v>160</v>
      </c>
      <c r="I53">
        <v>30</v>
      </c>
    </row>
    <row r="54" spans="1:9" x14ac:dyDescent="0.25">
      <c r="A54" s="95">
        <v>160</v>
      </c>
      <c r="I54">
        <v>50</v>
      </c>
    </row>
    <row r="55" spans="1:9" x14ac:dyDescent="0.25">
      <c r="A55" s="95">
        <v>160</v>
      </c>
    </row>
    <row r="56" spans="1:9" x14ac:dyDescent="0.25">
      <c r="A56" s="95">
        <v>160</v>
      </c>
    </row>
    <row r="57" spans="1:9" x14ac:dyDescent="0.25">
      <c r="A57" s="185" t="s">
        <v>80</v>
      </c>
      <c r="B57" s="186"/>
    </row>
    <row r="58" spans="1:9" x14ac:dyDescent="0.25">
      <c r="A58">
        <v>100</v>
      </c>
    </row>
    <row r="59" spans="1:9" x14ac:dyDescent="0.25">
      <c r="A59">
        <v>130</v>
      </c>
    </row>
    <row r="60" spans="1:9" x14ac:dyDescent="0.25">
      <c r="A60">
        <v>110</v>
      </c>
    </row>
    <row r="61" spans="1:9" x14ac:dyDescent="0.25">
      <c r="A61">
        <v>140</v>
      </c>
    </row>
    <row r="62" spans="1:9" x14ac:dyDescent="0.25">
      <c r="A62">
        <v>160</v>
      </c>
    </row>
    <row r="63" spans="1:9" x14ac:dyDescent="0.25">
      <c r="A63">
        <v>100</v>
      </c>
    </row>
    <row r="64" spans="1:9" x14ac:dyDescent="0.25">
      <c r="A64">
        <v>130</v>
      </c>
    </row>
    <row r="65" spans="1:1" x14ac:dyDescent="0.25">
      <c r="A65">
        <v>110</v>
      </c>
    </row>
    <row r="66" spans="1:1" x14ac:dyDescent="0.25">
      <c r="A66">
        <v>140</v>
      </c>
    </row>
    <row r="67" spans="1:1" x14ac:dyDescent="0.25">
      <c r="A67">
        <v>160</v>
      </c>
    </row>
  </sheetData>
  <mergeCells count="27">
    <mergeCell ref="B3:G3"/>
    <mergeCell ref="J3:O3"/>
    <mergeCell ref="R3:W3"/>
    <mergeCell ref="Z3:AE3"/>
    <mergeCell ref="AH3:AM3"/>
    <mergeCell ref="B2:G2"/>
    <mergeCell ref="J2:O2"/>
    <mergeCell ref="R2:W2"/>
    <mergeCell ref="Z2:AE2"/>
    <mergeCell ref="AH2:AM2"/>
    <mergeCell ref="A8:G8"/>
    <mergeCell ref="I8:O8"/>
    <mergeCell ref="Q8:W8"/>
    <mergeCell ref="Y8:AE8"/>
    <mergeCell ref="AG8:AM8"/>
    <mergeCell ref="B4:G4"/>
    <mergeCell ref="J4:O4"/>
    <mergeCell ref="R4:W4"/>
    <mergeCell ref="Z4:AE4"/>
    <mergeCell ref="AH4:AM4"/>
    <mergeCell ref="A57:B57"/>
    <mergeCell ref="A33:B33"/>
    <mergeCell ref="A34:B34"/>
    <mergeCell ref="I35:J35"/>
    <mergeCell ref="A45:B45"/>
    <mergeCell ref="I45:J45"/>
    <mergeCell ref="A51:B51"/>
  </mergeCells>
  <pageMargins left="0.7" right="0.7" top="0.75" bottom="0.75" header="0.3" footer="0.3"/>
  <drawing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867-ABF9-6242-8B59-81DC7841D12E}">
  <dimension ref="A1:AR15"/>
  <sheetViews>
    <sheetView zoomScale="120" zoomScaleNormal="120" zoomScaleSheetLayoutView="100" workbookViewId="0">
      <selection activeCell="B1" sqref="B1:V8"/>
    </sheetView>
  </sheetViews>
  <sheetFormatPr defaultColWidth="8.7109375" defaultRowHeight="15" x14ac:dyDescent="0.25"/>
  <cols>
    <col min="1" max="1" width="8.5703125" customWidth="1"/>
    <col min="2" max="2" width="15.140625" customWidth="1"/>
    <col min="3" max="20" width="6" customWidth="1"/>
    <col min="21" max="21" width="9.140625" style="4" customWidth="1"/>
    <col min="22" max="22" width="24.5703125" customWidth="1"/>
    <col min="23" max="23" width="10.28515625" customWidth="1"/>
    <col min="24" max="24" width="16.140625" customWidth="1"/>
    <col min="25" max="41" width="5.85546875" customWidth="1"/>
    <col min="42" max="42" width="7" customWidth="1"/>
    <col min="44" max="44" width="23.5703125" customWidth="1"/>
  </cols>
  <sheetData>
    <row r="1" spans="1:44" x14ac:dyDescent="0.25">
      <c r="B1" s="70" t="s">
        <v>58</v>
      </c>
      <c r="C1" s="71">
        <v>1</v>
      </c>
      <c r="D1" s="71">
        <v>2</v>
      </c>
      <c r="E1" s="71">
        <v>3</v>
      </c>
      <c r="F1" s="71">
        <v>4</v>
      </c>
      <c r="G1" s="71">
        <v>5</v>
      </c>
      <c r="H1" s="71">
        <v>6</v>
      </c>
      <c r="I1" s="71">
        <v>7</v>
      </c>
      <c r="J1" s="71">
        <v>8</v>
      </c>
      <c r="K1" s="71">
        <v>9</v>
      </c>
      <c r="L1" s="71">
        <v>10</v>
      </c>
      <c r="M1" s="71">
        <v>11</v>
      </c>
      <c r="N1" s="71">
        <v>12</v>
      </c>
      <c r="O1" s="71">
        <v>13</v>
      </c>
      <c r="P1" s="71">
        <v>14</v>
      </c>
      <c r="Q1" s="71">
        <v>15</v>
      </c>
      <c r="R1" s="71">
        <v>16</v>
      </c>
      <c r="S1" s="71">
        <v>17</v>
      </c>
      <c r="T1" s="71">
        <v>18</v>
      </c>
      <c r="X1" s="70" t="s">
        <v>58</v>
      </c>
      <c r="Y1" s="71">
        <v>1</v>
      </c>
      <c r="Z1" s="71">
        <v>2</v>
      </c>
      <c r="AA1" s="71">
        <v>3</v>
      </c>
      <c r="AB1" s="71">
        <v>4</v>
      </c>
      <c r="AC1" s="71">
        <v>5</v>
      </c>
      <c r="AD1" s="71">
        <v>6</v>
      </c>
      <c r="AE1" s="71">
        <v>7</v>
      </c>
      <c r="AF1" s="71">
        <v>8</v>
      </c>
      <c r="AG1" s="71">
        <v>9</v>
      </c>
      <c r="AH1" s="71">
        <v>10</v>
      </c>
      <c r="AI1" s="71">
        <v>11</v>
      </c>
      <c r="AJ1" s="71">
        <v>12</v>
      </c>
      <c r="AK1" s="71">
        <v>13</v>
      </c>
      <c r="AL1" s="71">
        <v>14</v>
      </c>
      <c r="AM1" s="71">
        <v>15</v>
      </c>
      <c r="AN1" s="71">
        <v>16</v>
      </c>
      <c r="AO1" s="71">
        <v>17</v>
      </c>
      <c r="AP1" s="71">
        <v>18</v>
      </c>
      <c r="AQ1" s="4"/>
    </row>
    <row r="2" spans="1:44" x14ac:dyDescent="0.25">
      <c r="A2" s="199" t="s">
        <v>81</v>
      </c>
      <c r="B2" s="70" t="s">
        <v>60</v>
      </c>
      <c r="C2" s="181">
        <v>288</v>
      </c>
      <c r="D2" s="181">
        <v>259</v>
      </c>
      <c r="E2" s="181">
        <v>99</v>
      </c>
      <c r="F2" s="181">
        <v>260</v>
      </c>
      <c r="G2" s="181">
        <v>116</v>
      </c>
      <c r="H2" s="181">
        <v>360</v>
      </c>
      <c r="I2" s="181">
        <v>297</v>
      </c>
      <c r="J2" s="181">
        <v>243</v>
      </c>
      <c r="K2" s="181">
        <v>370</v>
      </c>
      <c r="L2" s="181">
        <v>131</v>
      </c>
      <c r="M2" s="181">
        <v>256</v>
      </c>
      <c r="N2" s="181">
        <v>266</v>
      </c>
      <c r="O2" s="181">
        <v>237</v>
      </c>
      <c r="P2" s="181">
        <v>277</v>
      </c>
      <c r="Q2" s="181">
        <v>235</v>
      </c>
      <c r="R2" s="181">
        <v>251</v>
      </c>
      <c r="S2" s="181">
        <v>134</v>
      </c>
      <c r="T2" s="181">
        <v>361</v>
      </c>
      <c r="W2" s="199" t="s">
        <v>82</v>
      </c>
      <c r="X2" s="70" t="s">
        <v>60</v>
      </c>
      <c r="Y2" s="37"/>
      <c r="Z2" s="37"/>
      <c r="AA2" s="37"/>
      <c r="AB2" s="37"/>
      <c r="AC2" s="37"/>
      <c r="AD2" s="37"/>
      <c r="AE2" s="37"/>
      <c r="AF2" s="37"/>
      <c r="AG2" s="37"/>
      <c r="AH2" s="37"/>
      <c r="AI2" s="37"/>
      <c r="AJ2" s="37"/>
      <c r="AK2" s="37"/>
      <c r="AL2" s="37"/>
      <c r="AM2" s="37"/>
      <c r="AN2" s="37"/>
      <c r="AO2" s="37"/>
      <c r="AP2" s="37"/>
      <c r="AQ2" s="4"/>
    </row>
    <row r="3" spans="1:44" x14ac:dyDescent="0.25">
      <c r="A3" s="199"/>
      <c r="B3" s="70" t="s">
        <v>83</v>
      </c>
      <c r="C3" s="180"/>
      <c r="D3" s="180"/>
      <c r="E3" s="180"/>
      <c r="F3" s="180"/>
      <c r="G3" s="180"/>
      <c r="H3" s="180"/>
      <c r="I3" s="180"/>
      <c r="J3" s="180"/>
      <c r="K3" s="180"/>
      <c r="L3" s="180"/>
      <c r="M3" s="180"/>
      <c r="N3" s="180"/>
      <c r="O3" s="180"/>
      <c r="P3" s="180"/>
      <c r="Q3" s="180"/>
      <c r="R3" s="180"/>
      <c r="S3" s="180"/>
      <c r="T3" s="180"/>
      <c r="W3" s="199"/>
      <c r="X3" s="70" t="s">
        <v>83</v>
      </c>
      <c r="Y3" s="37"/>
      <c r="Z3" s="37"/>
      <c r="AA3" s="37"/>
      <c r="AB3" s="37"/>
      <c r="AC3" s="37"/>
      <c r="AD3" s="37"/>
      <c r="AE3" s="37"/>
      <c r="AF3" s="37"/>
      <c r="AG3" s="37"/>
      <c r="AH3" s="37"/>
      <c r="AI3" s="37"/>
      <c r="AJ3" s="37"/>
      <c r="AK3" s="37"/>
      <c r="AL3" s="37"/>
      <c r="AM3" s="37"/>
      <c r="AN3" s="37"/>
      <c r="AO3" s="37"/>
      <c r="AP3" s="37"/>
      <c r="AQ3" s="4"/>
    </row>
    <row r="4" spans="1:44" x14ac:dyDescent="0.25">
      <c r="A4" s="199"/>
      <c r="B4" s="70" t="s">
        <v>84</v>
      </c>
      <c r="C4" s="7">
        <f t="shared" ref="C4:D4" si="0">IF(C2&lt;&gt;"",(C2-C3),"")</f>
        <v>288</v>
      </c>
      <c r="D4" s="7">
        <f t="shared" si="0"/>
        <v>259</v>
      </c>
      <c r="E4" s="7">
        <f t="shared" ref="E4" si="1">IF(E2&lt;&gt;"",(E2-E3),"")</f>
        <v>99</v>
      </c>
      <c r="F4" s="7">
        <f t="shared" ref="F4" si="2">IF(F2&lt;&gt;"",(F2-F3),"")</f>
        <v>260</v>
      </c>
      <c r="G4" s="7">
        <f t="shared" ref="G4" si="3">IF(G2&lt;&gt;"",(G2-G3),"")</f>
        <v>116</v>
      </c>
      <c r="H4" s="7">
        <f t="shared" ref="H4" si="4">IF(H2&lt;&gt;"",(H2-H3),"")</f>
        <v>360</v>
      </c>
      <c r="I4" s="7">
        <f t="shared" ref="I4" si="5">IF(I2&lt;&gt;"",(I2-I3),"")</f>
        <v>297</v>
      </c>
      <c r="J4" s="7">
        <f t="shared" ref="J4" si="6">IF(J2&lt;&gt;"",(J2-J3),"")</f>
        <v>243</v>
      </c>
      <c r="K4" s="7">
        <f t="shared" ref="K4" si="7">IF(K2&lt;&gt;"",(K2-K3),"")</f>
        <v>370</v>
      </c>
      <c r="L4" s="7">
        <f t="shared" ref="L4" si="8">IF(L2&lt;&gt;"",(L2-L3),"")</f>
        <v>131</v>
      </c>
      <c r="M4" s="7">
        <f t="shared" ref="M4" si="9">IF(M2&lt;&gt;"",(M2-M3),"")</f>
        <v>256</v>
      </c>
      <c r="N4" s="7">
        <f t="shared" ref="N4" si="10">IF(N2&lt;&gt;"",(N2-N3),"")</f>
        <v>266</v>
      </c>
      <c r="O4" s="7">
        <f t="shared" ref="O4" si="11">IF(O2&lt;&gt;"",(O2-O3),"")</f>
        <v>237</v>
      </c>
      <c r="P4" s="7">
        <f t="shared" ref="P4" si="12">IF(P2&lt;&gt;"",(P2-P3),"")</f>
        <v>277</v>
      </c>
      <c r="Q4" s="7">
        <f t="shared" ref="Q4" si="13">IF(Q2&lt;&gt;"",(Q2-Q3),"")</f>
        <v>235</v>
      </c>
      <c r="R4" s="7">
        <f t="shared" ref="R4" si="14">IF(R2&lt;&gt;"",(R2-R3),"")</f>
        <v>251</v>
      </c>
      <c r="S4" s="7">
        <f t="shared" ref="S4" si="15">IF(S2&lt;&gt;"",(S2-S3),"")</f>
        <v>134</v>
      </c>
      <c r="T4" s="7">
        <f t="shared" ref="T4" si="16">IF(T2&lt;&gt;"",(T2-T3),"")</f>
        <v>361</v>
      </c>
      <c r="W4" s="199"/>
      <c r="X4" s="70" t="s">
        <v>84</v>
      </c>
      <c r="Y4" s="7" t="str">
        <f t="shared" ref="Y4" si="17">IF(Y2&lt;&gt;"",(Y2-Y3),"")</f>
        <v/>
      </c>
      <c r="Z4" s="7" t="str">
        <f t="shared" ref="Z4" si="18">IF(Z2&lt;&gt;"",(Z2-Z3),"")</f>
        <v/>
      </c>
      <c r="AA4" s="7" t="str">
        <f t="shared" ref="AA4" si="19">IF(AA2&lt;&gt;"",(AA2-AA3),"")</f>
        <v/>
      </c>
      <c r="AB4" s="7" t="str">
        <f t="shared" ref="AB4" si="20">IF(AB2&lt;&gt;"",(AB2-AB3),"")</f>
        <v/>
      </c>
      <c r="AC4" s="7" t="str">
        <f t="shared" ref="AC4" si="21">IF(AC2&lt;&gt;"",(AC2-AC3),"")</f>
        <v/>
      </c>
      <c r="AD4" s="7" t="str">
        <f t="shared" ref="AD4" si="22">IF(AD2&lt;&gt;"",(AD2-AD3),"")</f>
        <v/>
      </c>
      <c r="AE4" s="7" t="str">
        <f t="shared" ref="AE4" si="23">IF(AE2&lt;&gt;"",(AE2-AE3),"")</f>
        <v/>
      </c>
      <c r="AF4" s="7" t="str">
        <f t="shared" ref="AF4" si="24">IF(AF2&lt;&gt;"",(AF2-AF3),"")</f>
        <v/>
      </c>
      <c r="AG4" s="7" t="str">
        <f t="shared" ref="AG4" si="25">IF(AG2&lt;&gt;"",(AG2-AG3),"")</f>
        <v/>
      </c>
      <c r="AH4" s="7" t="str">
        <f t="shared" ref="AH4" si="26">IF(AH2&lt;&gt;"",(AH2-AH3),"")</f>
        <v/>
      </c>
      <c r="AI4" s="7" t="str">
        <f t="shared" ref="AI4" si="27">IF(AI2&lt;&gt;"",(AI2-AI3),"")</f>
        <v/>
      </c>
      <c r="AJ4" s="7" t="str">
        <f t="shared" ref="AJ4" si="28">IF(AJ2&lt;&gt;"",(AJ2-AJ3),"")</f>
        <v/>
      </c>
      <c r="AK4" s="7" t="str">
        <f t="shared" ref="AK4" si="29">IF(AK2&lt;&gt;"",(AK2-AK3),"")</f>
        <v/>
      </c>
      <c r="AL4" s="7" t="str">
        <f t="shared" ref="AL4" si="30">IF(AL2&lt;&gt;"",(AL2-AL3),"")</f>
        <v/>
      </c>
      <c r="AM4" s="7" t="str">
        <f t="shared" ref="AM4" si="31">IF(AM2&lt;&gt;"",(AM2-AM3),"")</f>
        <v/>
      </c>
      <c r="AN4" s="7" t="str">
        <f t="shared" ref="AN4" si="32">IF(AN2&lt;&gt;"",(AN2-AN3),"")</f>
        <v/>
      </c>
      <c r="AO4" s="7" t="str">
        <f t="shared" ref="AO4" si="33">IF(AO2&lt;&gt;"",(AO2-AO3),"")</f>
        <v/>
      </c>
      <c r="AP4" s="7" t="str">
        <f t="shared" ref="AP4" si="34">IF(AP2&lt;&gt;"",(AP2-AP3),"")</f>
        <v/>
      </c>
      <c r="AQ4" s="4"/>
    </row>
    <row r="5" spans="1:44" x14ac:dyDescent="0.25">
      <c r="A5" s="199"/>
      <c r="B5" s="70" t="s">
        <v>85</v>
      </c>
      <c r="C5" s="7">
        <f>IF(C2&lt;&gt;"",VLOOKUP(C4,Referens!$V$522:$X$1019,3),"")</f>
        <v>3.8250000000000002</v>
      </c>
      <c r="D5" s="7">
        <f>IF(D2&lt;&gt;"",VLOOKUP(D4,Referens!$V$522:$X$1019,3),"")</f>
        <v>3.7035</v>
      </c>
      <c r="E5" s="7">
        <f>IF(E2&lt;&gt;"",VLOOKUP(E4,Referens!$V$522:$X$1019,3),"")</f>
        <v>2.82</v>
      </c>
      <c r="F5" s="7">
        <f>IF(F2&lt;&gt;"",VLOOKUP(F4,Referens!$V$522:$X$1019,3),"")</f>
        <v>3.7080000000000002</v>
      </c>
      <c r="G5" s="7">
        <f>IF(G2&lt;&gt;"",VLOOKUP(G4,Referens!$V$522:$X$1019,3),"")</f>
        <v>2.871</v>
      </c>
      <c r="H5" s="7">
        <f>IF(H2&lt;&gt;"",VLOOKUP(H4,Referens!$V$522:$X$1019,3),"")</f>
        <v>4.0859999999999896</v>
      </c>
      <c r="I5" s="7">
        <f>IF(I2&lt;&gt;"",VLOOKUP(I4,Referens!$V$522:$X$1019,3),"")</f>
        <v>3.85</v>
      </c>
      <c r="J5" s="7">
        <f>IF(J2&lt;&gt;"",VLOOKUP(J4,Referens!$V$522:$X$1019,3),"")</f>
        <v>3.613</v>
      </c>
      <c r="K5" s="7">
        <f>IF(K2&lt;&gt;"",VLOOKUP(K4,Referens!$V$522:$X$1019,3),"")</f>
        <v>4.12</v>
      </c>
      <c r="L5" s="7">
        <f>IF(L2&lt;&gt;"",VLOOKUP(L4,Referens!$V$522:$X$1019,3),"")</f>
        <v>2.9205000000000001</v>
      </c>
      <c r="M5" s="7">
        <f>IF(M2&lt;&gt;"",VLOOKUP(M4,Referens!$V$522:$X$1019,3),"")</f>
        <v>3.69</v>
      </c>
      <c r="N5" s="7">
        <f>IF(N2&lt;&gt;"",VLOOKUP(N4,Referens!$V$522:$X$1019,3),"")</f>
        <v>3.7395</v>
      </c>
      <c r="O5" s="7">
        <f>IF(O2&lt;&gt;"",VLOOKUP(O4,Referens!$V$522:$X$1019,3),"")</f>
        <v>3.5735000000000001</v>
      </c>
      <c r="P5" s="7">
        <f>IF(P2&lt;&gt;"",VLOOKUP(P4,Referens!$V$522:$X$1019,3),"")</f>
        <v>3.7890000000000001</v>
      </c>
      <c r="Q5" s="7">
        <f>IF(Q2&lt;&gt;"",VLOOKUP(Q4,Referens!$V$522:$X$1019,3),"")</f>
        <v>3.5605000000000002</v>
      </c>
      <c r="R5" s="7">
        <f>IF(R2&lt;&gt;"",VLOOKUP(R4,Referens!$V$522:$X$1019,3),"")</f>
        <v>3.6589999999999998</v>
      </c>
      <c r="S5" s="7">
        <f>IF(S2&lt;&gt;"",VLOOKUP(S4,Referens!$V$522:$X$1019,3),"")</f>
        <v>2.9329999999999998</v>
      </c>
      <c r="T5" s="7">
        <f>IF(T2&lt;&gt;"",VLOOKUP(T4,Referens!$V$522:$X$1019,3),"")</f>
        <v>4.0899999999999901</v>
      </c>
      <c r="W5" s="199"/>
      <c r="X5" s="70" t="s">
        <v>86</v>
      </c>
      <c r="Y5" s="7" t="str">
        <f>IF(Y2&lt;&gt;"",VLOOKUP(Y4,Referens!$V$522:$X$1019,3),"")</f>
        <v/>
      </c>
      <c r="Z5" s="7" t="str">
        <f>IF(Z2&lt;&gt;"",VLOOKUP(Z4,Referens!$V$522:$X$1019,3),"")</f>
        <v/>
      </c>
      <c r="AA5" s="7" t="str">
        <f>IF(AA2&lt;&gt;"",VLOOKUP(AA4,Referens!$V$522:$X$1019,3),"")</f>
        <v/>
      </c>
      <c r="AB5" s="7" t="str">
        <f>IF(AB2&lt;&gt;"",VLOOKUP(AB4,Referens!$V$522:$X$1019,3),"")</f>
        <v/>
      </c>
      <c r="AC5" s="7" t="str">
        <f>IF(AC2&lt;&gt;"",VLOOKUP(AC4,Referens!$V$522:$X$1019,3),"")</f>
        <v/>
      </c>
      <c r="AD5" s="7" t="str">
        <f>IF(AD2&lt;&gt;"",VLOOKUP(AD4,Referens!$V$522:$X$1019,3),"")</f>
        <v/>
      </c>
      <c r="AE5" s="7" t="str">
        <f>IF(AE2&lt;&gt;"",VLOOKUP(AE4,Referens!$V$522:$X$1019,3),"")</f>
        <v/>
      </c>
      <c r="AF5" s="7" t="str">
        <f>IF(AF2&lt;&gt;"",VLOOKUP(AF4,Referens!$V$522:$X$1019,3),"")</f>
        <v/>
      </c>
      <c r="AG5" s="7" t="str">
        <f>IF(AG2&lt;&gt;"",VLOOKUP(AG4,Referens!$V$522:$X$1019,3),"")</f>
        <v/>
      </c>
      <c r="AH5" s="7" t="str">
        <f>IF(AH2&lt;&gt;"",VLOOKUP(AH4,Referens!$V$522:$X$1019,3),"")</f>
        <v/>
      </c>
      <c r="AI5" s="7" t="str">
        <f>IF(AI2&lt;&gt;"",VLOOKUP(AI4,Referens!$V$522:$X$1019,3),"")</f>
        <v/>
      </c>
      <c r="AJ5" s="7" t="str">
        <f>IF(AJ2&lt;&gt;"",VLOOKUP(AJ4,Referens!$V$522:$X$1019,3),"")</f>
        <v/>
      </c>
      <c r="AK5" s="7" t="str">
        <f>IF(AK2&lt;&gt;"",VLOOKUP(AK4,Referens!$V$522:$X$1019,3),"")</f>
        <v/>
      </c>
      <c r="AL5" s="7" t="str">
        <f>IF(AL2&lt;&gt;"",VLOOKUP(AL4,Referens!$V$522:$X$1019,3),"")</f>
        <v/>
      </c>
      <c r="AM5" s="7" t="str">
        <f>IF(AM2&lt;&gt;"",VLOOKUP(AM4,Referens!$V$522:$X$1019,3),"")</f>
        <v/>
      </c>
      <c r="AN5" s="7" t="str">
        <f>IF(AN2&lt;&gt;"",VLOOKUP(AN4,Referens!$V$522:$X$1019,3),"")</f>
        <v/>
      </c>
      <c r="AO5" s="7" t="str">
        <f>IF(AO2&lt;&gt;"",VLOOKUP(AO4,Referens!$V$522:$X$1019,3),"")</f>
        <v/>
      </c>
      <c r="AP5" s="7" t="str">
        <f>IF(AP2&lt;&gt;"",VLOOKUP(AP4,Referens!$V$522:$X$1019,3),"")</f>
        <v/>
      </c>
      <c r="AQ5" s="4"/>
    </row>
    <row r="6" spans="1:44" ht="15.75" x14ac:dyDescent="0.25">
      <c r="A6" s="199"/>
      <c r="B6" s="70" t="s">
        <v>87</v>
      </c>
      <c r="C6" s="7">
        <f>IF(C3=0,C5,C5+1)</f>
        <v>3.8250000000000002</v>
      </c>
      <c r="D6" s="7">
        <f t="shared" ref="D6:T6" si="35">IF(D3=0,D5,D5+1)</f>
        <v>3.7035</v>
      </c>
      <c r="E6" s="7">
        <f t="shared" si="35"/>
        <v>2.82</v>
      </c>
      <c r="F6" s="7">
        <f t="shared" si="35"/>
        <v>3.7080000000000002</v>
      </c>
      <c r="G6" s="7">
        <f t="shared" si="35"/>
        <v>2.871</v>
      </c>
      <c r="H6" s="7">
        <f t="shared" si="35"/>
        <v>4.0859999999999896</v>
      </c>
      <c r="I6" s="7">
        <f t="shared" si="35"/>
        <v>3.85</v>
      </c>
      <c r="J6" s="7">
        <f t="shared" si="35"/>
        <v>3.613</v>
      </c>
      <c r="K6" s="7">
        <f t="shared" si="35"/>
        <v>4.12</v>
      </c>
      <c r="L6" s="7">
        <f t="shared" si="35"/>
        <v>2.9205000000000001</v>
      </c>
      <c r="M6" s="7">
        <f t="shared" si="35"/>
        <v>3.69</v>
      </c>
      <c r="N6" s="7">
        <f t="shared" si="35"/>
        <v>3.7395</v>
      </c>
      <c r="O6" s="7">
        <f t="shared" si="35"/>
        <v>3.5735000000000001</v>
      </c>
      <c r="P6" s="7">
        <f t="shared" si="35"/>
        <v>3.7890000000000001</v>
      </c>
      <c r="Q6" s="7">
        <f t="shared" si="35"/>
        <v>3.5605000000000002</v>
      </c>
      <c r="R6" s="7">
        <f t="shared" si="35"/>
        <v>3.6589999999999998</v>
      </c>
      <c r="S6" s="7">
        <f t="shared" si="35"/>
        <v>2.9329999999999998</v>
      </c>
      <c r="T6" s="7">
        <f t="shared" si="35"/>
        <v>4.0899999999999901</v>
      </c>
      <c r="U6" s="99">
        <f>SUM(C6:T6)</f>
        <v>64.551499999999976</v>
      </c>
      <c r="V6" s="2" t="s">
        <v>88</v>
      </c>
      <c r="W6" s="199"/>
      <c r="X6" s="70" t="s">
        <v>89</v>
      </c>
      <c r="Y6" s="7" t="str">
        <f>IF(Y3=0,Y5,Y5+1)</f>
        <v/>
      </c>
      <c r="Z6" s="7" t="str">
        <f t="shared" ref="Z6" si="36">IF(Z3=0,Z5,Z5+1)</f>
        <v/>
      </c>
      <c r="AA6" s="7" t="str">
        <f t="shared" ref="AA6" si="37">IF(AA3=0,AA5,AA5+1)</f>
        <v/>
      </c>
      <c r="AB6" s="7" t="str">
        <f t="shared" ref="AB6" si="38">IF(AB3=0,AB5,AB5+1)</f>
        <v/>
      </c>
      <c r="AC6" s="7" t="str">
        <f t="shared" ref="AC6" si="39">IF(AC3=0,AC5,AC5+1)</f>
        <v/>
      </c>
      <c r="AD6" s="7" t="str">
        <f t="shared" ref="AD6" si="40">IF(AD3=0,AD5,AD5+1)</f>
        <v/>
      </c>
      <c r="AE6" s="7" t="str">
        <f t="shared" ref="AE6" si="41">IF(AE3=0,AE5,AE5+1)</f>
        <v/>
      </c>
      <c r="AF6" s="7" t="str">
        <f t="shared" ref="AF6" si="42">IF(AF3=0,AF5,AF5+1)</f>
        <v/>
      </c>
      <c r="AG6" s="7" t="str">
        <f t="shared" ref="AG6" si="43">IF(AG3=0,AG5,AG5+1)</f>
        <v/>
      </c>
      <c r="AH6" s="7" t="str">
        <f t="shared" ref="AH6" si="44">IF(AH3=0,AH5,AH5+1)</f>
        <v/>
      </c>
      <c r="AI6" s="7" t="str">
        <f t="shared" ref="AI6" si="45">IF(AI3=0,AI5,AI5+1)</f>
        <v/>
      </c>
      <c r="AJ6" s="7" t="str">
        <f t="shared" ref="AJ6" si="46">IF(AJ3=0,AJ5,AJ5+1)</f>
        <v/>
      </c>
      <c r="AK6" s="7" t="str">
        <f t="shared" ref="AK6" si="47">IF(AK3=0,AK5,AK5+1)</f>
        <v/>
      </c>
      <c r="AL6" s="7" t="str">
        <f t="shared" ref="AL6" si="48">IF(AL3=0,AL5,AL5+1)</f>
        <v/>
      </c>
      <c r="AM6" s="7" t="str">
        <f t="shared" ref="AM6" si="49">IF(AM3=0,AM5,AM5+1)</f>
        <v/>
      </c>
      <c r="AN6" s="7" t="str">
        <f t="shared" ref="AN6" si="50">IF(AN3=0,AN5,AN5+1)</f>
        <v/>
      </c>
      <c r="AO6" s="7" t="str">
        <f t="shared" ref="AO6" si="51">IF(AO3=0,AO5,AO5+1)</f>
        <v/>
      </c>
      <c r="AP6" s="7" t="str">
        <f t="shared" ref="AP6" si="52">IF(AP3=0,AP5,AP5+1)</f>
        <v/>
      </c>
      <c r="AQ6" s="99">
        <f>SUM(Y6:AP6)</f>
        <v>0</v>
      </c>
      <c r="AR6" s="2" t="s">
        <v>88</v>
      </c>
    </row>
    <row r="7" spans="1:44" ht="15.75" x14ac:dyDescent="0.25">
      <c r="B7" s="70" t="s">
        <v>90</v>
      </c>
      <c r="C7" s="53">
        <f>IF((C2&lt;&gt;""),VLOOKUP(C2,Referens!$V$2:$X$521,3,TRUE),"")</f>
        <v>3.77</v>
      </c>
      <c r="D7" s="53">
        <f>IF((D2&lt;&gt;""),VLOOKUP(D2,Referens!$V$2:$X$521,3,TRUE),"")</f>
        <v>3.6589999999999998</v>
      </c>
      <c r="E7" s="53">
        <f>IF((E2&lt;&gt;""),VLOOKUP(E2,Referens!$V$2:$X$521,3,TRUE),"")</f>
        <v>2.948</v>
      </c>
      <c r="F7" s="53">
        <f>IF((F2&lt;&gt;""),VLOOKUP(F2,Referens!$V$2:$X$521,3,TRUE),"")</f>
        <v>3.6619999999999999</v>
      </c>
      <c r="G7" s="53">
        <f>IF((G2&lt;&gt;""),VLOOKUP(G2,Referens!$V$2:$X$521,3,TRUE),"")</f>
        <v>2.9830000000000001</v>
      </c>
      <c r="H7" s="53">
        <f>IF((H2&lt;&gt;""),VLOOKUP(H2,Referens!$V$2:$X$521,3,TRUE),"")</f>
        <v>3.9809999999999999</v>
      </c>
      <c r="I7" s="53">
        <f>IF((I2&lt;&gt;""),VLOOKUP(I2,Referens!$V$2:$X$521,3,TRUE),"")</f>
        <v>3.8075000000000001</v>
      </c>
      <c r="J7" s="53">
        <f>IF((J2&lt;&gt;""),VLOOKUP(J2,Referens!$V$2:$X$521,3,TRUE),"")</f>
        <v>3.51</v>
      </c>
      <c r="K7" s="53">
        <f>IF((K2&lt;&gt;""),VLOOKUP(K2,Referens!$V$2:$X$521,3,TRUE),"")</f>
        <v>3.9975000000000001</v>
      </c>
      <c r="L7" s="53">
        <f>IF((L2&lt;&gt;""),VLOOKUP(L2,Referens!$V$2:$X$521,3,TRUE),"")</f>
        <v>2.9729999999999999</v>
      </c>
      <c r="M7" s="53">
        <f>IF((M2&lt;&gt;""),VLOOKUP(M2,Referens!$V$2:$X$521,3,TRUE),"")</f>
        <v>3.65</v>
      </c>
      <c r="N7" s="53">
        <f>IF((N2&lt;&gt;""),VLOOKUP(N2,Referens!$V$2:$X$521,3,TRUE),"")</f>
        <v>3.6829999999999998</v>
      </c>
      <c r="O7" s="53">
        <f>IF((O2&lt;&gt;""),VLOOKUP(O2,Referens!$V$2:$X$521,3,TRUE),"")</f>
        <v>3.44</v>
      </c>
      <c r="P7" s="53">
        <f>IF((P2&lt;&gt;""),VLOOKUP(P2,Referens!$V$2:$X$521,3,TRUE),"")</f>
        <v>3.722</v>
      </c>
      <c r="Q7" s="53">
        <f>IF((Q2&lt;&gt;""),VLOOKUP(Q2,Referens!$V$2:$X$521,3,TRUE),"")</f>
        <v>3.42</v>
      </c>
      <c r="R7" s="53">
        <f>IF((R2&lt;&gt;""),VLOOKUP(R2,Referens!$V$2:$X$521,3,TRUE),"")</f>
        <v>3.5950000000000002</v>
      </c>
      <c r="S7" s="53">
        <f>IF((S2&lt;&gt;""),VLOOKUP(S2,Referens!$V$2:$X$521,3,TRUE),"")</f>
        <v>2.9765000000000001</v>
      </c>
      <c r="T7" s="53">
        <f>IF((T2&lt;&gt;""),VLOOKUP(T2,Referens!$V$2:$X$521,3,TRUE),"")</f>
        <v>3.9824999999999999</v>
      </c>
      <c r="U7" s="99">
        <f>SUM(C7:T7)</f>
        <v>63.760000000000005</v>
      </c>
      <c r="V7" s="2" t="s">
        <v>91</v>
      </c>
      <c r="X7" s="70" t="s">
        <v>92</v>
      </c>
      <c r="Y7" s="53" t="str">
        <f>IF((Y2&lt;&gt;""),VLOOKUP(Y2,Referens!$V$2:$X$521,3,TRUE),"")</f>
        <v/>
      </c>
      <c r="Z7" s="53" t="str">
        <f>IF((Z2&lt;&gt;""),VLOOKUP(Z2,Referens!$V$2:$X$521,3,TRUE),"")</f>
        <v/>
      </c>
      <c r="AA7" s="53" t="str">
        <f>IF((AA2&lt;&gt;""),VLOOKUP(AA2,Referens!$V$2:$X$521,3,TRUE),"")</f>
        <v/>
      </c>
      <c r="AB7" s="53" t="str">
        <f>IF((AB2&lt;&gt;""),VLOOKUP(AB2,Referens!$V$2:$X$521,3,TRUE),"")</f>
        <v/>
      </c>
      <c r="AC7" s="53" t="str">
        <f>IF((AC2&lt;&gt;""),VLOOKUP(AC2,Referens!$V$2:$X$521,3,TRUE),"")</f>
        <v/>
      </c>
      <c r="AD7" s="53" t="str">
        <f>IF((AD2&lt;&gt;""),VLOOKUP(AD2,Referens!$V$2:$X$521,3,TRUE),"")</f>
        <v/>
      </c>
      <c r="AE7" s="53" t="str">
        <f>IF((AE2&lt;&gt;""),VLOOKUP(AE2,Referens!$V$2:$X$521,3,TRUE),"")</f>
        <v/>
      </c>
      <c r="AF7" s="53" t="str">
        <f>IF((AF2&lt;&gt;""),VLOOKUP(AF2,Referens!$V$2:$X$521,3,TRUE),"")</f>
        <v/>
      </c>
      <c r="AG7" s="53" t="str">
        <f>IF((AG2&lt;&gt;""),VLOOKUP(AG2,Referens!$V$2:$X$521,3,TRUE),"")</f>
        <v/>
      </c>
      <c r="AH7" s="53" t="str">
        <f>IF((AH2&lt;&gt;""),VLOOKUP(AH2,Referens!$V$2:$X$521,3,TRUE),"")</f>
        <v/>
      </c>
      <c r="AI7" s="53" t="str">
        <f>IF((AI2&lt;&gt;""),VLOOKUP(AI2,Referens!$V$2:$X$521,3,TRUE),"")</f>
        <v/>
      </c>
      <c r="AJ7" s="53" t="str">
        <f>IF((AJ2&lt;&gt;""),VLOOKUP(AJ2,Referens!$V$2:$X$521,3,TRUE),"")</f>
        <v/>
      </c>
      <c r="AK7" s="53" t="str">
        <f>IF((AK2&lt;&gt;""),VLOOKUP(AK2,Referens!$V$2:$X$521,3,TRUE),"")</f>
        <v/>
      </c>
      <c r="AL7" s="53" t="str">
        <f>IF((AL2&lt;&gt;""),VLOOKUP(AL2,Referens!$V$2:$X$521,3,TRUE),"")</f>
        <v/>
      </c>
      <c r="AM7" s="53" t="str">
        <f>IF((AM2&lt;&gt;""),VLOOKUP(AM2,Referens!$V$2:$X$521,3,TRUE),"")</f>
        <v/>
      </c>
      <c r="AN7" s="53" t="str">
        <f>IF((AN2&lt;&gt;""),VLOOKUP(AN2,Referens!$V$2:$X$521,3,TRUE),"")</f>
        <v/>
      </c>
      <c r="AO7" s="53" t="str">
        <f>IF((AO2&lt;&gt;""),VLOOKUP(AO2,Referens!$V$2:$X$521,3,TRUE),"")</f>
        <v/>
      </c>
      <c r="AP7" s="53" t="str">
        <f>IF((AP2&lt;&gt;""),VLOOKUP(AP2,Referens!$V$2:$X$521,3,TRUE),"")</f>
        <v/>
      </c>
      <c r="AQ7" s="99">
        <f>SUM(Y7:AP7)</f>
        <v>0</v>
      </c>
      <c r="AR7" s="2" t="s">
        <v>91</v>
      </c>
    </row>
    <row r="8" spans="1:44" x14ac:dyDescent="0.25">
      <c r="B8" s="70" t="s">
        <v>93</v>
      </c>
      <c r="C8" s="98">
        <f>IF(C2&lt;&gt;"",(C7-C6),"")</f>
        <v>-5.500000000000016E-2</v>
      </c>
      <c r="D8" s="98">
        <f t="shared" ref="D8:T8" si="53">IF(D2&lt;&gt;"",(D7-D6),"")</f>
        <v>-4.4500000000000206E-2</v>
      </c>
      <c r="E8" s="98">
        <f t="shared" si="53"/>
        <v>0.12800000000000011</v>
      </c>
      <c r="F8" s="98">
        <f t="shared" si="53"/>
        <v>-4.6000000000000263E-2</v>
      </c>
      <c r="G8" s="98">
        <f t="shared" si="53"/>
        <v>0.1120000000000001</v>
      </c>
      <c r="H8" s="98">
        <f t="shared" si="53"/>
        <v>-0.10499999999998977</v>
      </c>
      <c r="I8" s="98">
        <f t="shared" si="53"/>
        <v>-4.2499999999999982E-2</v>
      </c>
      <c r="J8" s="98">
        <f t="shared" si="53"/>
        <v>-0.1030000000000002</v>
      </c>
      <c r="K8" s="98">
        <f t="shared" si="53"/>
        <v>-0.12250000000000005</v>
      </c>
      <c r="L8" s="98">
        <f t="shared" si="53"/>
        <v>5.2499999999999769E-2</v>
      </c>
      <c r="M8" s="98">
        <f t="shared" si="53"/>
        <v>-4.0000000000000036E-2</v>
      </c>
      <c r="N8" s="98">
        <f t="shared" si="53"/>
        <v>-5.6500000000000217E-2</v>
      </c>
      <c r="O8" s="98">
        <f t="shared" si="53"/>
        <v>-0.13350000000000017</v>
      </c>
      <c r="P8" s="98">
        <f t="shared" si="53"/>
        <v>-6.7000000000000171E-2</v>
      </c>
      <c r="Q8" s="98">
        <f t="shared" si="53"/>
        <v>-0.14050000000000029</v>
      </c>
      <c r="R8" s="98">
        <f t="shared" si="53"/>
        <v>-6.3999999999999613E-2</v>
      </c>
      <c r="S8" s="98">
        <f t="shared" si="53"/>
        <v>4.3500000000000316E-2</v>
      </c>
      <c r="T8" s="98">
        <f t="shared" si="53"/>
        <v>-0.10749999999999016</v>
      </c>
      <c r="U8" s="57">
        <f>SUM(C8:T8)</f>
        <v>-0.791499999999981</v>
      </c>
      <c r="V8" s="2" t="s">
        <v>94</v>
      </c>
      <c r="X8" s="70" t="s">
        <v>93</v>
      </c>
      <c r="Y8" s="98" t="str">
        <f>IF(Y2&lt;&gt;"",(Y7-Y6),"")</f>
        <v/>
      </c>
      <c r="Z8" s="98" t="str">
        <f t="shared" ref="Z8" si="54">IF(Z2&lt;&gt;"",(Z7-Z6),"")</f>
        <v/>
      </c>
      <c r="AA8" s="98" t="str">
        <f t="shared" ref="AA8" si="55">IF(AA2&lt;&gt;"",(AA7-AA6),"")</f>
        <v/>
      </c>
      <c r="AB8" s="98" t="str">
        <f t="shared" ref="AB8" si="56">IF(AB2&lt;&gt;"",(AB7-AB6),"")</f>
        <v/>
      </c>
      <c r="AC8" s="98" t="str">
        <f t="shared" ref="AC8" si="57">IF(AC2&lt;&gt;"",(AC7-AC6),"")</f>
        <v/>
      </c>
      <c r="AD8" s="98" t="str">
        <f t="shared" ref="AD8" si="58">IF(AD2&lt;&gt;"",(AD7-AD6),"")</f>
        <v/>
      </c>
      <c r="AE8" s="98" t="str">
        <f t="shared" ref="AE8" si="59">IF(AE2&lt;&gt;"",(AE7-AE6),"")</f>
        <v/>
      </c>
      <c r="AF8" s="98" t="str">
        <f t="shared" ref="AF8" si="60">IF(AF2&lt;&gt;"",(AF7-AF6),"")</f>
        <v/>
      </c>
      <c r="AG8" s="98" t="str">
        <f t="shared" ref="AG8" si="61">IF(AG2&lt;&gt;"",(AG7-AG6),"")</f>
        <v/>
      </c>
      <c r="AH8" s="98" t="str">
        <f t="shared" ref="AH8" si="62">IF(AH2&lt;&gt;"",(AH7-AH6),"")</f>
        <v/>
      </c>
      <c r="AI8" s="98" t="str">
        <f t="shared" ref="AI8" si="63">IF(AI2&lt;&gt;"",(AI7-AI6),"")</f>
        <v/>
      </c>
      <c r="AJ8" s="98" t="str">
        <f t="shared" ref="AJ8" si="64">IF(AJ2&lt;&gt;"",(AJ7-AJ6),"")</f>
        <v/>
      </c>
      <c r="AK8" s="98" t="str">
        <f t="shared" ref="AK8" si="65">IF(AK2&lt;&gt;"",(AK7-AK6),"")</f>
        <v/>
      </c>
      <c r="AL8" s="98" t="str">
        <f t="shared" ref="AL8" si="66">IF(AL2&lt;&gt;"",(AL7-AL6),"")</f>
        <v/>
      </c>
      <c r="AM8" s="98" t="str">
        <f t="shared" ref="AM8" si="67">IF(AM2&lt;&gt;"",(AM7-AM6),"")</f>
        <v/>
      </c>
      <c r="AN8" s="98" t="str">
        <f t="shared" ref="AN8" si="68">IF(AN2&lt;&gt;"",(AN7-AN6),"")</f>
        <v/>
      </c>
      <c r="AO8" s="98" t="str">
        <f t="shared" ref="AO8" si="69">IF(AO2&lt;&gt;"",(AO7-AO6),"")</f>
        <v/>
      </c>
      <c r="AP8" s="98" t="str">
        <f t="shared" ref="AP8" si="70">IF(AP2&lt;&gt;"",(AP7-AP6),"")</f>
        <v/>
      </c>
      <c r="AQ8" s="57">
        <f>SUM(Y8:AP8)</f>
        <v>0</v>
      </c>
      <c r="AR8" s="2" t="s">
        <v>94</v>
      </c>
    </row>
    <row r="9" spans="1:44" x14ac:dyDescent="0.25">
      <c r="B9" s="100"/>
    </row>
    <row r="10" spans="1:44" x14ac:dyDescent="0.25">
      <c r="U10"/>
    </row>
    <row r="11" spans="1:44" x14ac:dyDescent="0.25">
      <c r="U11"/>
    </row>
    <row r="12" spans="1:44" x14ac:dyDescent="0.25">
      <c r="U12"/>
    </row>
    <row r="13" spans="1:44" x14ac:dyDescent="0.25">
      <c r="U13"/>
    </row>
    <row r="14" spans="1:44" x14ac:dyDescent="0.25">
      <c r="U14"/>
    </row>
    <row r="15" spans="1:44" x14ac:dyDescent="0.25">
      <c r="U15"/>
    </row>
  </sheetData>
  <mergeCells count="2">
    <mergeCell ref="A2:A6"/>
    <mergeCell ref="W2:W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560D-611D-E349-98AE-0DFDE42B9E17}">
  <dimension ref="A1:J57"/>
  <sheetViews>
    <sheetView zoomScale="130" zoomScaleNormal="130" zoomScaleSheetLayoutView="100" workbookViewId="0">
      <selection activeCell="N64" sqref="N64"/>
    </sheetView>
  </sheetViews>
  <sheetFormatPr defaultColWidth="8.7109375" defaultRowHeight="15" x14ac:dyDescent="0.25"/>
  <cols>
    <col min="1" max="1" width="21.42578125" customWidth="1"/>
    <col min="2" max="11" width="5.140625" customWidth="1"/>
    <col min="12" max="12" width="3.85546875" customWidth="1"/>
    <col min="13" max="13" width="6" customWidth="1"/>
  </cols>
  <sheetData>
    <row r="1" spans="1:2" ht="18" customHeight="1" x14ac:dyDescent="0.25">
      <c r="A1" s="109" t="s">
        <v>95</v>
      </c>
      <c r="B1" s="109"/>
    </row>
    <row r="2" spans="1:2" x14ac:dyDescent="0.25">
      <c r="A2" s="109" t="s">
        <v>96</v>
      </c>
      <c r="B2" s="109"/>
    </row>
    <row r="3" spans="1:2" x14ac:dyDescent="0.25">
      <c r="A3" s="109" t="s">
        <v>97</v>
      </c>
      <c r="B3" s="109"/>
    </row>
    <row r="4" spans="1:2" x14ac:dyDescent="0.25">
      <c r="A4" s="109" t="s">
        <v>98</v>
      </c>
      <c r="B4" s="109"/>
    </row>
    <row r="5" spans="1:2" ht="15.75" thickBot="1" x14ac:dyDescent="0.3">
      <c r="A5" s="110" t="s">
        <v>99</v>
      </c>
      <c r="B5" s="110"/>
    </row>
    <row r="6" spans="1:2" x14ac:dyDescent="0.25">
      <c r="A6" s="111" t="s">
        <v>39</v>
      </c>
      <c r="B6" s="111">
        <f>SUM(B1:B5)</f>
        <v>0</v>
      </c>
    </row>
    <row r="7" spans="1:2" ht="15.75" x14ac:dyDescent="0.25">
      <c r="A7" s="112" t="s">
        <v>100</v>
      </c>
      <c r="B7" s="112"/>
    </row>
    <row r="8" spans="1:2" x14ac:dyDescent="0.25">
      <c r="A8" s="113" t="s">
        <v>101</v>
      </c>
      <c r="B8" s="114"/>
    </row>
    <row r="11" spans="1:2" ht="18.75" customHeight="1" x14ac:dyDescent="0.25">
      <c r="A11" s="109" t="s">
        <v>95</v>
      </c>
      <c r="B11" s="109"/>
    </row>
    <row r="12" spans="1:2" x14ac:dyDescent="0.25">
      <c r="A12" s="109" t="s">
        <v>96</v>
      </c>
      <c r="B12" s="109"/>
    </row>
    <row r="13" spans="1:2" x14ac:dyDescent="0.25">
      <c r="A13" s="109" t="s">
        <v>97</v>
      </c>
      <c r="B13" s="109"/>
    </row>
    <row r="14" spans="1:2" x14ac:dyDescent="0.25">
      <c r="A14" s="109" t="s">
        <v>98</v>
      </c>
      <c r="B14" s="109"/>
    </row>
    <row r="15" spans="1:2" ht="15.75" thickBot="1" x14ac:dyDescent="0.3">
      <c r="A15" s="110" t="s">
        <v>99</v>
      </c>
      <c r="B15" s="110"/>
    </row>
    <row r="16" spans="1:2" x14ac:dyDescent="0.25">
      <c r="A16" s="111" t="s">
        <v>39</v>
      </c>
      <c r="B16" s="111">
        <f>SUM(B11:B15)</f>
        <v>0</v>
      </c>
    </row>
    <row r="17" spans="1:2" ht="15.75" x14ac:dyDescent="0.25">
      <c r="A17" s="112" t="s">
        <v>100</v>
      </c>
      <c r="B17" s="112"/>
    </row>
    <row r="18" spans="1:2" x14ac:dyDescent="0.25">
      <c r="A18" s="113" t="s">
        <v>101</v>
      </c>
      <c r="B18" s="114"/>
    </row>
    <row r="23" spans="1:2" ht="20.25" customHeight="1" x14ac:dyDescent="0.25">
      <c r="A23" s="109" t="s">
        <v>95</v>
      </c>
      <c r="B23" s="109"/>
    </row>
    <row r="24" spans="1:2" x14ac:dyDescent="0.25">
      <c r="A24" s="109" t="s">
        <v>96</v>
      </c>
      <c r="B24" s="109"/>
    </row>
    <row r="25" spans="1:2" x14ac:dyDescent="0.25">
      <c r="A25" s="109" t="s">
        <v>97</v>
      </c>
      <c r="B25" s="109"/>
    </row>
    <row r="26" spans="1:2" x14ac:dyDescent="0.25">
      <c r="A26" s="109" t="s">
        <v>98</v>
      </c>
      <c r="B26" s="109"/>
    </row>
    <row r="27" spans="1:2" ht="15.75" thickBot="1" x14ac:dyDescent="0.3">
      <c r="A27" s="110" t="s">
        <v>99</v>
      </c>
      <c r="B27" s="110"/>
    </row>
    <row r="28" spans="1:2" x14ac:dyDescent="0.25">
      <c r="A28" s="111" t="s">
        <v>39</v>
      </c>
      <c r="B28" s="111">
        <f>SUM(B23:B27)</f>
        <v>0</v>
      </c>
    </row>
    <row r="29" spans="1:2" ht="15.75" x14ac:dyDescent="0.25">
      <c r="A29" s="112" t="s">
        <v>100</v>
      </c>
      <c r="B29" s="112"/>
    </row>
    <row r="30" spans="1:2" x14ac:dyDescent="0.25">
      <c r="A30" s="113" t="s">
        <v>101</v>
      </c>
      <c r="B30" s="114"/>
    </row>
    <row r="35" spans="1:10" x14ac:dyDescent="0.25">
      <c r="A35" s="200" t="s">
        <v>102</v>
      </c>
      <c r="B35" s="200"/>
      <c r="C35" s="200"/>
      <c r="D35" s="200"/>
      <c r="E35" s="200"/>
      <c r="F35" s="200"/>
      <c r="G35" s="200"/>
      <c r="H35" s="200"/>
      <c r="I35" s="200"/>
      <c r="J35" s="200"/>
    </row>
    <row r="36" spans="1:10" x14ac:dyDescent="0.25">
      <c r="A36" s="116" t="s">
        <v>103</v>
      </c>
      <c r="B36" s="119">
        <v>0.03</v>
      </c>
      <c r="C36" s="119">
        <v>0.04</v>
      </c>
      <c r="D36" s="119">
        <v>0.05</v>
      </c>
      <c r="E36" s="119">
        <v>0.06</v>
      </c>
      <c r="F36" s="119">
        <v>7.0000000000000007E-2</v>
      </c>
      <c r="G36" s="119">
        <v>0.08</v>
      </c>
      <c r="H36" s="119">
        <v>0.09</v>
      </c>
      <c r="I36" s="119">
        <v>0.1</v>
      </c>
      <c r="J36" s="119">
        <v>0.11</v>
      </c>
    </row>
    <row r="37" spans="1:10" x14ac:dyDescent="0.25">
      <c r="A37" s="116">
        <v>40</v>
      </c>
      <c r="B37" s="3">
        <f>$A37*B$36</f>
        <v>1.2</v>
      </c>
      <c r="C37" s="3">
        <f t="shared" ref="C37:J52" si="0">$A37*C$36</f>
        <v>1.6</v>
      </c>
      <c r="D37" s="3">
        <f t="shared" si="0"/>
        <v>2</v>
      </c>
      <c r="E37" s="121">
        <f t="shared" si="0"/>
        <v>2.4</v>
      </c>
      <c r="F37" s="3">
        <f t="shared" si="0"/>
        <v>2.8000000000000003</v>
      </c>
      <c r="G37" s="3">
        <f t="shared" si="0"/>
        <v>3.2</v>
      </c>
      <c r="H37" s="3">
        <f t="shared" si="0"/>
        <v>3.5999999999999996</v>
      </c>
      <c r="I37" s="122">
        <f t="shared" si="0"/>
        <v>4</v>
      </c>
      <c r="J37" s="3">
        <f t="shared" si="0"/>
        <v>4.4000000000000004</v>
      </c>
    </row>
    <row r="38" spans="1:10" x14ac:dyDescent="0.25">
      <c r="A38" s="116">
        <v>50</v>
      </c>
      <c r="B38" s="3">
        <f t="shared" ref="B38:J53" si="1">$A38*B$36</f>
        <v>1.5</v>
      </c>
      <c r="C38" s="3">
        <f t="shared" si="0"/>
        <v>2</v>
      </c>
      <c r="D38" s="121">
        <f t="shared" si="0"/>
        <v>2.5</v>
      </c>
      <c r="E38" s="3">
        <f t="shared" si="0"/>
        <v>3</v>
      </c>
      <c r="F38" s="3">
        <f t="shared" si="0"/>
        <v>3.5000000000000004</v>
      </c>
      <c r="G38" s="122">
        <f t="shared" si="0"/>
        <v>4</v>
      </c>
      <c r="H38" s="3">
        <f t="shared" si="0"/>
        <v>4.5</v>
      </c>
      <c r="I38" s="3">
        <f t="shared" si="0"/>
        <v>5</v>
      </c>
      <c r="J38" s="3">
        <f t="shared" si="0"/>
        <v>5.5</v>
      </c>
    </row>
    <row r="39" spans="1:10" x14ac:dyDescent="0.25">
      <c r="A39" s="116">
        <v>60</v>
      </c>
      <c r="B39" s="3">
        <f t="shared" si="1"/>
        <v>1.7999999999999998</v>
      </c>
      <c r="C39" s="121">
        <f t="shared" si="0"/>
        <v>2.4</v>
      </c>
      <c r="D39" s="3">
        <f t="shared" si="0"/>
        <v>3</v>
      </c>
      <c r="E39" s="3">
        <f t="shared" si="0"/>
        <v>3.5999999999999996</v>
      </c>
      <c r="F39" s="122">
        <f t="shared" si="0"/>
        <v>4.2</v>
      </c>
      <c r="G39" s="3">
        <f t="shared" si="0"/>
        <v>4.8</v>
      </c>
      <c r="H39" s="3">
        <f t="shared" si="0"/>
        <v>5.3999999999999995</v>
      </c>
      <c r="I39" s="3">
        <f t="shared" si="0"/>
        <v>6</v>
      </c>
      <c r="J39" s="3">
        <f t="shared" si="0"/>
        <v>6.6</v>
      </c>
    </row>
    <row r="40" spans="1:10" x14ac:dyDescent="0.25">
      <c r="A40" s="116">
        <v>70</v>
      </c>
      <c r="B40" s="3">
        <f t="shared" si="1"/>
        <v>2.1</v>
      </c>
      <c r="C40" s="3">
        <f t="shared" si="0"/>
        <v>2.8000000000000003</v>
      </c>
      <c r="D40" s="3">
        <f t="shared" si="0"/>
        <v>3.5</v>
      </c>
      <c r="E40" s="122">
        <f t="shared" si="0"/>
        <v>4.2</v>
      </c>
      <c r="F40" s="3">
        <f t="shared" si="0"/>
        <v>4.9000000000000004</v>
      </c>
      <c r="G40" s="3">
        <f t="shared" si="0"/>
        <v>5.6000000000000005</v>
      </c>
      <c r="H40" s="3">
        <f t="shared" si="0"/>
        <v>6.3</v>
      </c>
      <c r="I40" s="3">
        <f t="shared" si="0"/>
        <v>7</v>
      </c>
      <c r="J40" s="3">
        <f t="shared" si="0"/>
        <v>7.7</v>
      </c>
    </row>
    <row r="41" spans="1:10" x14ac:dyDescent="0.25">
      <c r="A41" s="116">
        <v>80</v>
      </c>
      <c r="B41" s="121">
        <f t="shared" si="1"/>
        <v>2.4</v>
      </c>
      <c r="C41" s="3">
        <f t="shared" si="0"/>
        <v>3.2</v>
      </c>
      <c r="D41" s="122">
        <f t="shared" si="0"/>
        <v>4</v>
      </c>
      <c r="E41" s="3">
        <f t="shared" si="0"/>
        <v>4.8</v>
      </c>
      <c r="F41" s="3">
        <f t="shared" si="0"/>
        <v>5.6000000000000005</v>
      </c>
      <c r="G41" s="3">
        <f t="shared" si="0"/>
        <v>6.4</v>
      </c>
      <c r="H41" s="3">
        <f t="shared" si="0"/>
        <v>7.1999999999999993</v>
      </c>
      <c r="I41" s="3">
        <f t="shared" si="0"/>
        <v>8</v>
      </c>
      <c r="J41" s="3">
        <f t="shared" si="0"/>
        <v>8.8000000000000007</v>
      </c>
    </row>
    <row r="42" spans="1:10" x14ac:dyDescent="0.25">
      <c r="A42" s="116">
        <v>90</v>
      </c>
      <c r="B42" s="3">
        <f t="shared" si="1"/>
        <v>2.6999999999999997</v>
      </c>
      <c r="C42" s="3">
        <f t="shared" si="0"/>
        <v>3.6</v>
      </c>
      <c r="D42" s="3">
        <f t="shared" si="0"/>
        <v>4.5</v>
      </c>
      <c r="E42" s="3">
        <f t="shared" si="0"/>
        <v>5.3999999999999995</v>
      </c>
      <c r="F42" s="3">
        <f t="shared" si="0"/>
        <v>6.3000000000000007</v>
      </c>
      <c r="G42" s="3">
        <f t="shared" si="0"/>
        <v>7.2</v>
      </c>
      <c r="H42" s="3">
        <f t="shared" si="0"/>
        <v>8.1</v>
      </c>
      <c r="I42" s="3">
        <f t="shared" si="0"/>
        <v>9</v>
      </c>
      <c r="J42" s="120">
        <f t="shared" si="0"/>
        <v>9.9</v>
      </c>
    </row>
    <row r="43" spans="1:10" x14ac:dyDescent="0.25">
      <c r="A43" s="116">
        <v>100</v>
      </c>
      <c r="B43" s="3">
        <f t="shared" si="1"/>
        <v>3</v>
      </c>
      <c r="C43" s="122">
        <f t="shared" si="0"/>
        <v>4</v>
      </c>
      <c r="D43" s="3">
        <f t="shared" si="0"/>
        <v>5</v>
      </c>
      <c r="E43" s="3">
        <f t="shared" si="0"/>
        <v>6</v>
      </c>
      <c r="F43" s="3">
        <f t="shared" si="0"/>
        <v>7.0000000000000009</v>
      </c>
      <c r="G43" s="3">
        <f t="shared" si="0"/>
        <v>8</v>
      </c>
      <c r="H43" s="3">
        <f t="shared" si="0"/>
        <v>9</v>
      </c>
      <c r="I43" s="120">
        <f t="shared" si="0"/>
        <v>10</v>
      </c>
      <c r="J43" s="3">
        <f t="shared" si="0"/>
        <v>11</v>
      </c>
    </row>
    <row r="44" spans="1:10" x14ac:dyDescent="0.25">
      <c r="A44" s="116">
        <v>110</v>
      </c>
      <c r="B44" s="3">
        <f t="shared" si="1"/>
        <v>3.3</v>
      </c>
      <c r="C44" s="3">
        <f t="shared" si="0"/>
        <v>4.4000000000000004</v>
      </c>
      <c r="D44" s="3">
        <f t="shared" si="0"/>
        <v>5.5</v>
      </c>
      <c r="E44" s="3">
        <f t="shared" si="0"/>
        <v>6.6</v>
      </c>
      <c r="F44" s="3">
        <f t="shared" si="0"/>
        <v>7.7000000000000011</v>
      </c>
      <c r="G44" s="3">
        <f t="shared" si="0"/>
        <v>8.8000000000000007</v>
      </c>
      <c r="H44" s="3">
        <f t="shared" si="0"/>
        <v>9.9</v>
      </c>
      <c r="I44" s="3">
        <f t="shared" si="0"/>
        <v>11</v>
      </c>
      <c r="J44" s="3">
        <f t="shared" si="0"/>
        <v>12.1</v>
      </c>
    </row>
    <row r="45" spans="1:10" x14ac:dyDescent="0.25">
      <c r="A45" s="116">
        <v>120</v>
      </c>
      <c r="B45" s="3">
        <f t="shared" si="1"/>
        <v>3.5999999999999996</v>
      </c>
      <c r="C45" s="3">
        <f t="shared" si="0"/>
        <v>4.8</v>
      </c>
      <c r="D45" s="3">
        <f t="shared" si="0"/>
        <v>6</v>
      </c>
      <c r="E45" s="3">
        <f t="shared" si="0"/>
        <v>7.1999999999999993</v>
      </c>
      <c r="F45" s="3">
        <f t="shared" si="0"/>
        <v>8.4</v>
      </c>
      <c r="G45" s="3">
        <f t="shared" si="0"/>
        <v>9.6</v>
      </c>
      <c r="H45" s="120">
        <f t="shared" si="0"/>
        <v>10.799999999999999</v>
      </c>
      <c r="I45" s="3">
        <f t="shared" si="0"/>
        <v>12</v>
      </c>
      <c r="J45" s="3">
        <f t="shared" si="0"/>
        <v>13.2</v>
      </c>
    </row>
    <row r="46" spans="1:10" x14ac:dyDescent="0.25">
      <c r="A46" s="116">
        <v>130</v>
      </c>
      <c r="B46" s="122">
        <f t="shared" si="1"/>
        <v>3.9</v>
      </c>
      <c r="C46" s="3">
        <f t="shared" si="0"/>
        <v>5.2</v>
      </c>
      <c r="D46" s="3">
        <f t="shared" si="0"/>
        <v>6.5</v>
      </c>
      <c r="E46" s="3">
        <f t="shared" si="0"/>
        <v>7.8</v>
      </c>
      <c r="F46" s="3">
        <f t="shared" si="0"/>
        <v>9.1000000000000014</v>
      </c>
      <c r="G46" s="120">
        <f t="shared" si="0"/>
        <v>10.4</v>
      </c>
      <c r="H46" s="3">
        <f t="shared" si="0"/>
        <v>11.7</v>
      </c>
      <c r="I46" s="3">
        <f t="shared" si="0"/>
        <v>13</v>
      </c>
      <c r="J46" s="3">
        <f t="shared" si="0"/>
        <v>14.3</v>
      </c>
    </row>
    <row r="47" spans="1:10" x14ac:dyDescent="0.25">
      <c r="A47" s="116">
        <v>140</v>
      </c>
      <c r="B47" s="3">
        <f t="shared" si="1"/>
        <v>4.2</v>
      </c>
      <c r="C47" s="3">
        <f t="shared" si="0"/>
        <v>5.6000000000000005</v>
      </c>
      <c r="D47" s="3">
        <f t="shared" si="0"/>
        <v>7</v>
      </c>
      <c r="E47" s="3">
        <f t="shared" si="0"/>
        <v>8.4</v>
      </c>
      <c r="F47" s="3">
        <f t="shared" si="0"/>
        <v>9.8000000000000007</v>
      </c>
      <c r="G47" s="3">
        <f t="shared" si="0"/>
        <v>11.200000000000001</v>
      </c>
      <c r="H47" s="3">
        <f t="shared" si="0"/>
        <v>12.6</v>
      </c>
      <c r="I47" s="3">
        <f t="shared" si="0"/>
        <v>14</v>
      </c>
      <c r="J47" s="3">
        <f t="shared" si="0"/>
        <v>15.4</v>
      </c>
    </row>
    <row r="48" spans="1:10" x14ac:dyDescent="0.25">
      <c r="A48" s="116">
        <v>150</v>
      </c>
      <c r="B48" s="3">
        <f t="shared" si="1"/>
        <v>4.5</v>
      </c>
      <c r="C48" s="3">
        <f t="shared" si="0"/>
        <v>6</v>
      </c>
      <c r="D48" s="3">
        <f t="shared" si="0"/>
        <v>7.5</v>
      </c>
      <c r="E48" s="3">
        <f t="shared" si="0"/>
        <v>9</v>
      </c>
      <c r="F48" s="120">
        <f t="shared" si="0"/>
        <v>10.500000000000002</v>
      </c>
      <c r="G48" s="3">
        <f t="shared" si="0"/>
        <v>12</v>
      </c>
      <c r="H48" s="3">
        <f t="shared" si="0"/>
        <v>13.5</v>
      </c>
      <c r="I48" s="3">
        <f t="shared" si="0"/>
        <v>15</v>
      </c>
      <c r="J48" s="3">
        <f t="shared" si="0"/>
        <v>16.5</v>
      </c>
    </row>
    <row r="49" spans="1:10" x14ac:dyDescent="0.25">
      <c r="A49" s="116">
        <v>160</v>
      </c>
      <c r="B49" s="3">
        <f t="shared" si="1"/>
        <v>4.8</v>
      </c>
      <c r="C49" s="3">
        <f t="shared" si="0"/>
        <v>6.4</v>
      </c>
      <c r="D49" s="3">
        <f t="shared" si="0"/>
        <v>8</v>
      </c>
      <c r="E49" s="3">
        <f t="shared" si="0"/>
        <v>9.6</v>
      </c>
      <c r="F49" s="3">
        <f t="shared" si="0"/>
        <v>11.200000000000001</v>
      </c>
      <c r="G49" s="3">
        <f t="shared" si="0"/>
        <v>12.8</v>
      </c>
      <c r="H49" s="3">
        <f t="shared" si="0"/>
        <v>14.399999999999999</v>
      </c>
      <c r="I49" s="3">
        <f t="shared" si="0"/>
        <v>16</v>
      </c>
      <c r="J49" s="3">
        <f t="shared" si="0"/>
        <v>17.600000000000001</v>
      </c>
    </row>
    <row r="50" spans="1:10" x14ac:dyDescent="0.25">
      <c r="A50" s="116">
        <v>170</v>
      </c>
      <c r="B50" s="3">
        <f t="shared" si="1"/>
        <v>5.0999999999999996</v>
      </c>
      <c r="C50" s="3">
        <f t="shared" si="0"/>
        <v>6.8</v>
      </c>
      <c r="D50" s="3">
        <f t="shared" si="0"/>
        <v>8.5</v>
      </c>
      <c r="E50" s="120">
        <f t="shared" si="0"/>
        <v>10.199999999999999</v>
      </c>
      <c r="F50" s="3">
        <f t="shared" si="0"/>
        <v>11.9</v>
      </c>
      <c r="G50" s="3">
        <f t="shared" si="0"/>
        <v>13.6</v>
      </c>
      <c r="H50" s="3">
        <f t="shared" si="0"/>
        <v>15.299999999999999</v>
      </c>
      <c r="I50" s="3">
        <f t="shared" si="0"/>
        <v>17</v>
      </c>
      <c r="J50" s="3">
        <f t="shared" si="0"/>
        <v>18.7</v>
      </c>
    </row>
    <row r="51" spans="1:10" x14ac:dyDescent="0.25">
      <c r="A51" s="116">
        <v>180</v>
      </c>
      <c r="B51" s="3">
        <f t="shared" si="1"/>
        <v>5.3999999999999995</v>
      </c>
      <c r="C51" s="3">
        <f t="shared" si="0"/>
        <v>7.2</v>
      </c>
      <c r="D51" s="3">
        <f t="shared" si="0"/>
        <v>9</v>
      </c>
      <c r="E51" s="3">
        <f t="shared" si="0"/>
        <v>10.799999999999999</v>
      </c>
      <c r="F51" s="3">
        <f t="shared" si="0"/>
        <v>12.600000000000001</v>
      </c>
      <c r="G51" s="3">
        <f t="shared" si="0"/>
        <v>14.4</v>
      </c>
      <c r="H51" s="3">
        <f t="shared" si="0"/>
        <v>16.2</v>
      </c>
      <c r="I51" s="3">
        <f t="shared" si="0"/>
        <v>18</v>
      </c>
      <c r="J51" s="3">
        <f t="shared" si="0"/>
        <v>19.8</v>
      </c>
    </row>
    <row r="52" spans="1:10" x14ac:dyDescent="0.25">
      <c r="A52" s="116">
        <v>190</v>
      </c>
      <c r="B52" s="3">
        <f t="shared" si="1"/>
        <v>5.7</v>
      </c>
      <c r="C52" s="3">
        <f t="shared" si="0"/>
        <v>7.6000000000000005</v>
      </c>
      <c r="D52" s="3">
        <f t="shared" si="0"/>
        <v>9.5</v>
      </c>
      <c r="E52" s="3">
        <f t="shared" si="0"/>
        <v>11.4</v>
      </c>
      <c r="F52" s="3">
        <f t="shared" si="0"/>
        <v>13.3</v>
      </c>
      <c r="G52" s="3">
        <f t="shared" si="0"/>
        <v>15.200000000000001</v>
      </c>
      <c r="H52" s="3">
        <f t="shared" si="0"/>
        <v>17.099999999999998</v>
      </c>
      <c r="I52" s="3">
        <f t="shared" si="0"/>
        <v>19</v>
      </c>
      <c r="J52" s="3">
        <f t="shared" si="0"/>
        <v>20.9</v>
      </c>
    </row>
    <row r="53" spans="1:10" x14ac:dyDescent="0.25">
      <c r="A53" s="116">
        <v>200</v>
      </c>
      <c r="B53" s="3">
        <f t="shared" si="1"/>
        <v>6</v>
      </c>
      <c r="C53" s="3">
        <f t="shared" si="1"/>
        <v>8</v>
      </c>
      <c r="D53" s="120">
        <f t="shared" si="1"/>
        <v>10</v>
      </c>
      <c r="E53" s="3">
        <f t="shared" si="1"/>
        <v>12</v>
      </c>
      <c r="F53" s="3">
        <f t="shared" si="1"/>
        <v>14.000000000000002</v>
      </c>
      <c r="G53" s="3">
        <f t="shared" si="1"/>
        <v>16</v>
      </c>
      <c r="H53" s="3">
        <f t="shared" si="1"/>
        <v>18</v>
      </c>
      <c r="I53" s="3">
        <f t="shared" si="1"/>
        <v>20</v>
      </c>
      <c r="J53" s="3">
        <f t="shared" si="1"/>
        <v>22</v>
      </c>
    </row>
    <row r="55" spans="1:10" x14ac:dyDescent="0.25">
      <c r="B55" s="123"/>
      <c r="C55">
        <v>1.5</v>
      </c>
    </row>
    <row r="56" spans="1:10" x14ac:dyDescent="0.25">
      <c r="B56" s="124"/>
      <c r="C56">
        <v>1.75</v>
      </c>
    </row>
    <row r="57" spans="1:10" x14ac:dyDescent="0.25">
      <c r="B57" s="125"/>
      <c r="C57">
        <v>2</v>
      </c>
    </row>
  </sheetData>
  <mergeCells count="1">
    <mergeCell ref="A35:J3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DBEA-26D4-4C77-AD45-8CE5749942F3}">
  <dimension ref="A1:AS48"/>
  <sheetViews>
    <sheetView zoomScale="80" zoomScaleNormal="80" workbookViewId="0">
      <selection activeCell="C34" sqref="C34"/>
    </sheetView>
  </sheetViews>
  <sheetFormatPr defaultColWidth="8.7109375" defaultRowHeight="15" x14ac:dyDescent="0.25"/>
  <cols>
    <col min="2" max="2" width="8.140625" customWidth="1"/>
    <col min="3" max="3" width="15.85546875" customWidth="1"/>
    <col min="4" max="4" width="13.140625" customWidth="1"/>
    <col min="5" max="7" width="11.85546875" customWidth="1"/>
    <col min="8" max="8" width="15.42578125" customWidth="1"/>
    <col min="9" max="14" width="19.7109375" customWidth="1"/>
    <col min="18" max="18" width="8.85546875" bestFit="1" customWidth="1"/>
    <col min="19" max="19" width="13.85546875" bestFit="1" customWidth="1"/>
    <col min="20" max="20" width="13.85546875" customWidth="1"/>
    <col min="21" max="21" width="8.85546875" bestFit="1" customWidth="1"/>
    <col min="22" max="24" width="12.7109375" bestFit="1" customWidth="1"/>
    <col min="25" max="30" width="18.140625" customWidth="1"/>
    <col min="31" max="31" width="13.28515625" customWidth="1"/>
    <col min="33" max="33" width="8.85546875" bestFit="1" customWidth="1"/>
    <col min="34" max="34" width="16.7109375" customWidth="1"/>
    <col min="35" max="35" width="12.7109375" customWidth="1"/>
    <col min="36" max="36" width="8.85546875" bestFit="1" customWidth="1"/>
    <col min="40" max="45" width="20" customWidth="1"/>
  </cols>
  <sheetData>
    <row r="1" spans="1:45" x14ac:dyDescent="0.25">
      <c r="B1" s="57" t="s">
        <v>11</v>
      </c>
      <c r="C1" s="57" t="s">
        <v>22</v>
      </c>
      <c r="D1" s="57" t="s">
        <v>104</v>
      </c>
      <c r="E1" s="57" t="s">
        <v>105</v>
      </c>
      <c r="R1" s="57" t="s">
        <v>11</v>
      </c>
      <c r="S1" s="57" t="s">
        <v>22</v>
      </c>
      <c r="T1" s="57" t="s">
        <v>104</v>
      </c>
      <c r="U1" s="57" t="s">
        <v>105</v>
      </c>
      <c r="AG1" s="57" t="s">
        <v>11</v>
      </c>
      <c r="AH1" s="57" t="s">
        <v>22</v>
      </c>
      <c r="AI1" s="57" t="s">
        <v>104</v>
      </c>
      <c r="AJ1" s="57" t="s">
        <v>105</v>
      </c>
    </row>
    <row r="2" spans="1:45" x14ac:dyDescent="0.25">
      <c r="A2" s="201" t="s">
        <v>106</v>
      </c>
      <c r="B2" s="57">
        <v>1</v>
      </c>
      <c r="C2" s="58"/>
      <c r="D2" s="202" t="e">
        <f>AVERAGE(C2:C7)</f>
        <v>#DIV/0!</v>
      </c>
      <c r="E2" s="59"/>
      <c r="Q2" s="201" t="s">
        <v>106</v>
      </c>
      <c r="R2" s="57">
        <v>1</v>
      </c>
      <c r="S2" s="58"/>
      <c r="T2" s="202" t="e">
        <f>AVERAGE(S2:S6)</f>
        <v>#DIV/0!</v>
      </c>
      <c r="U2" s="59"/>
      <c r="V2">
        <v>5</v>
      </c>
      <c r="AF2" s="201" t="s">
        <v>106</v>
      </c>
      <c r="AG2" s="57">
        <v>1</v>
      </c>
      <c r="AH2" s="58"/>
      <c r="AI2" s="202" t="e">
        <f>AVERAGE(AH2:AH6)</f>
        <v>#DIV/0!</v>
      </c>
      <c r="AJ2" s="59">
        <v>0</v>
      </c>
    </row>
    <row r="3" spans="1:45" x14ac:dyDescent="0.25">
      <c r="A3" s="201"/>
      <c r="B3" s="57">
        <v>2</v>
      </c>
      <c r="C3" s="58"/>
      <c r="D3" s="203"/>
      <c r="E3" s="59"/>
      <c r="Q3" s="201"/>
      <c r="R3" s="57">
        <v>2</v>
      </c>
      <c r="S3" s="58"/>
      <c r="T3" s="203"/>
      <c r="U3" s="59"/>
      <c r="AF3" s="201"/>
      <c r="AG3" s="57">
        <v>2</v>
      </c>
      <c r="AH3" s="58"/>
      <c r="AI3" s="203"/>
      <c r="AJ3" s="59">
        <v>0</v>
      </c>
    </row>
    <row r="4" spans="1:45" x14ac:dyDescent="0.25">
      <c r="A4" s="201"/>
      <c r="B4" s="57">
        <v>3</v>
      </c>
      <c r="C4" s="58"/>
      <c r="D4" s="203"/>
      <c r="E4" s="59"/>
      <c r="Q4" s="201"/>
      <c r="R4" s="57">
        <v>3</v>
      </c>
      <c r="S4" s="58"/>
      <c r="T4" s="203"/>
      <c r="U4" s="59"/>
      <c r="AF4" s="201"/>
      <c r="AG4" s="57">
        <v>3</v>
      </c>
      <c r="AH4" s="58"/>
      <c r="AI4" s="203"/>
      <c r="AJ4" s="59">
        <v>0</v>
      </c>
    </row>
    <row r="5" spans="1:45" x14ac:dyDescent="0.25">
      <c r="A5" s="201"/>
      <c r="B5" s="57">
        <v>4</v>
      </c>
      <c r="C5" s="58"/>
      <c r="D5" s="203"/>
      <c r="E5" s="59"/>
      <c r="Q5" s="201"/>
      <c r="R5" s="57">
        <v>4</v>
      </c>
      <c r="S5" s="58"/>
      <c r="T5" s="203"/>
      <c r="U5" s="59"/>
      <c r="AF5" s="201"/>
      <c r="AG5" s="57">
        <v>4</v>
      </c>
      <c r="AH5" s="58"/>
      <c r="AI5" s="203"/>
      <c r="AJ5" s="59">
        <v>0</v>
      </c>
    </row>
    <row r="6" spans="1:45" x14ac:dyDescent="0.25">
      <c r="A6" s="201"/>
      <c r="B6" s="57">
        <v>5</v>
      </c>
      <c r="C6" s="58"/>
      <c r="D6" s="204"/>
      <c r="E6" s="59"/>
      <c r="Q6" s="201"/>
      <c r="R6" s="57">
        <v>5</v>
      </c>
      <c r="S6" s="58"/>
      <c r="T6" s="204"/>
      <c r="U6" s="59"/>
      <c r="AF6" s="201"/>
      <c r="AG6" s="57">
        <v>5</v>
      </c>
      <c r="AH6" s="58"/>
      <c r="AI6" s="204"/>
      <c r="AJ6" s="59">
        <v>0</v>
      </c>
    </row>
    <row r="7" spans="1:45" x14ac:dyDescent="0.25">
      <c r="F7" s="8"/>
      <c r="G7" s="8"/>
      <c r="H7" s="8"/>
      <c r="I7" s="8"/>
      <c r="J7" s="8"/>
      <c r="K7" s="8"/>
      <c r="L7" s="8"/>
      <c r="M7" s="8"/>
      <c r="N7" s="60"/>
      <c r="V7" s="8"/>
      <c r="W7" s="8"/>
      <c r="X7" s="8"/>
      <c r="Y7" s="8"/>
      <c r="Z7" s="8"/>
      <c r="AA7" s="8"/>
      <c r="AB7" s="8"/>
      <c r="AC7" s="8"/>
      <c r="AD7" s="60"/>
      <c r="AK7" s="8"/>
      <c r="AL7" s="8"/>
      <c r="AM7" s="8"/>
      <c r="AN7" s="8"/>
      <c r="AO7" s="8"/>
      <c r="AP7" s="8"/>
      <c r="AQ7" s="8"/>
      <c r="AR7" s="8"/>
      <c r="AS7" s="60"/>
    </row>
    <row r="8" spans="1:45" ht="18.75" x14ac:dyDescent="0.25">
      <c r="B8" s="61" t="s">
        <v>11</v>
      </c>
      <c r="C8" s="61" t="s">
        <v>104</v>
      </c>
      <c r="D8" s="61" t="s">
        <v>22</v>
      </c>
      <c r="E8" s="61" t="s">
        <v>105</v>
      </c>
      <c r="F8" s="61" t="s">
        <v>61</v>
      </c>
      <c r="G8" s="61" t="s">
        <v>15</v>
      </c>
      <c r="H8" s="61" t="s">
        <v>60</v>
      </c>
      <c r="I8" s="61" t="s">
        <v>107</v>
      </c>
      <c r="J8" s="61" t="s">
        <v>108</v>
      </c>
      <c r="K8" s="61" t="s">
        <v>109</v>
      </c>
      <c r="L8" s="61" t="s">
        <v>110</v>
      </c>
      <c r="M8" s="61" t="s">
        <v>111</v>
      </c>
      <c r="N8" s="61" t="s">
        <v>24</v>
      </c>
      <c r="R8" s="61" t="s">
        <v>11</v>
      </c>
      <c r="S8" s="61" t="s">
        <v>104</v>
      </c>
      <c r="T8" s="61" t="s">
        <v>22</v>
      </c>
      <c r="U8" s="61" t="s">
        <v>105</v>
      </c>
      <c r="V8" s="61" t="s">
        <v>61</v>
      </c>
      <c r="W8" s="61" t="s">
        <v>15</v>
      </c>
      <c r="X8" s="61" t="s">
        <v>60</v>
      </c>
      <c r="Y8" s="61" t="s">
        <v>112</v>
      </c>
      <c r="Z8" s="61" t="s">
        <v>108</v>
      </c>
      <c r="AA8" s="61" t="s">
        <v>109</v>
      </c>
      <c r="AB8" s="61" t="s">
        <v>110</v>
      </c>
      <c r="AC8" s="61" t="s">
        <v>111</v>
      </c>
      <c r="AD8" s="61" t="s">
        <v>24</v>
      </c>
      <c r="AG8" s="61" t="s">
        <v>11</v>
      </c>
      <c r="AH8" s="61" t="s">
        <v>104</v>
      </c>
      <c r="AI8" s="61" t="s">
        <v>22</v>
      </c>
      <c r="AJ8" s="61" t="s">
        <v>105</v>
      </c>
      <c r="AK8" s="61" t="s">
        <v>61</v>
      </c>
      <c r="AL8" s="61" t="s">
        <v>15</v>
      </c>
      <c r="AM8" s="61" t="s">
        <v>60</v>
      </c>
      <c r="AN8" s="61" t="s">
        <v>112</v>
      </c>
      <c r="AO8" s="61" t="s">
        <v>108</v>
      </c>
      <c r="AP8" s="61" t="s">
        <v>109</v>
      </c>
      <c r="AQ8" s="61" t="s">
        <v>110</v>
      </c>
      <c r="AR8" s="61" t="s">
        <v>111</v>
      </c>
      <c r="AS8" s="61" t="s">
        <v>24</v>
      </c>
    </row>
    <row r="9" spans="1:45" x14ac:dyDescent="0.25">
      <c r="A9" s="201" t="s">
        <v>113</v>
      </c>
      <c r="B9" s="57">
        <v>1</v>
      </c>
      <c r="C9" s="7" t="e">
        <f>$D$2</f>
        <v>#DIV/0!</v>
      </c>
      <c r="D9" s="58"/>
      <c r="E9" s="58"/>
      <c r="F9" s="62" t="str">
        <f>IF((D9&lt;&gt;"")*OR(E9&lt;&gt;""),SQRT((C9-D9)*(C9-D9)+(E9*E9)),"")</f>
        <v/>
      </c>
      <c r="G9" s="63" t="str">
        <f>IF((D9&lt;&gt;"")*OR(E9&lt;&gt;""),F9/C9,"")</f>
        <v/>
      </c>
      <c r="H9" s="7" t="e">
        <f>D9-C9</f>
        <v>#DIV/0!</v>
      </c>
      <c r="I9" s="64"/>
      <c r="J9" s="64"/>
      <c r="K9" s="64"/>
      <c r="L9" s="64"/>
      <c r="M9" s="64"/>
      <c r="N9" s="64"/>
      <c r="Q9" s="201" t="s">
        <v>113</v>
      </c>
      <c r="R9" s="57">
        <v>1</v>
      </c>
      <c r="S9" s="7" t="e">
        <f>$T$2</f>
        <v>#DIV/0!</v>
      </c>
      <c r="T9" s="58"/>
      <c r="U9" s="65"/>
      <c r="V9" s="62" t="str">
        <f>IF((T9&lt;&gt;"")*OR(U9&lt;&gt;""),SQRT((S9-T9)*(S9-T9)+(U9*U9)),"")</f>
        <v/>
      </c>
      <c r="W9" s="63" t="str">
        <f>IF((T9&lt;&gt;"")*OR(U9&lt;&gt;""),V9/S9,"")</f>
        <v/>
      </c>
      <c r="X9" s="7" t="e">
        <f>T9-S9</f>
        <v>#DIV/0!</v>
      </c>
      <c r="Y9" s="64"/>
      <c r="Z9" s="64"/>
      <c r="AA9" s="64"/>
      <c r="AB9" s="64"/>
      <c r="AC9" s="64"/>
      <c r="AD9" s="64">
        <v>45</v>
      </c>
      <c r="AE9" s="66"/>
      <c r="AF9" s="201" t="s">
        <v>113</v>
      </c>
      <c r="AG9" s="57">
        <v>1</v>
      </c>
      <c r="AH9" s="7" t="e">
        <f>$AI$2</f>
        <v>#DIV/0!</v>
      </c>
      <c r="AI9" s="58"/>
      <c r="AJ9" s="58"/>
      <c r="AK9" s="62" t="str">
        <f>IF((AI9&lt;&gt;"")*OR(AJ9&lt;&gt;""),SQRT((AH9-AI9)*(AH9-AI9)+(AJ9*AJ9)),"")</f>
        <v/>
      </c>
      <c r="AL9" s="63" t="str">
        <f>IF((AI9&lt;&gt;"")*OR(AJ9&lt;&gt;""),AK9/AH9,"")</f>
        <v/>
      </c>
      <c r="AM9" s="7" t="e">
        <f>AI9-AH9</f>
        <v>#DIV/0!</v>
      </c>
      <c r="AN9" s="64"/>
      <c r="AO9" s="64"/>
      <c r="AP9" s="64"/>
      <c r="AQ9" s="64"/>
      <c r="AR9" s="64"/>
      <c r="AS9" s="64"/>
    </row>
    <row r="10" spans="1:45" x14ac:dyDescent="0.25">
      <c r="A10" s="201"/>
      <c r="B10" s="57">
        <v>2</v>
      </c>
      <c r="C10" s="7" t="e">
        <f t="shared" ref="C10:C18" si="0">$D$2</f>
        <v>#DIV/0!</v>
      </c>
      <c r="D10" s="58"/>
      <c r="E10" s="58"/>
      <c r="F10" s="62" t="str">
        <f t="shared" ref="F10:F18" si="1">IF((D10&lt;&gt;"")*OR(E10&lt;&gt;""),SQRT((C10-D10)*(C10-D10)+(E10*E10)),"")</f>
        <v/>
      </c>
      <c r="G10" s="63" t="str">
        <f t="shared" ref="G10:G18" si="2">IF((D10&lt;&gt;"")*OR(E10&lt;&gt;""),F10/C10,"")</f>
        <v/>
      </c>
      <c r="H10" s="7" t="e">
        <f t="shared" ref="H10:H18" si="3">D10-C10</f>
        <v>#DIV/0!</v>
      </c>
      <c r="I10" s="64"/>
      <c r="J10" s="64"/>
      <c r="K10" s="64"/>
      <c r="L10" s="64"/>
      <c r="M10" s="64"/>
      <c r="N10" s="64"/>
      <c r="Q10" s="201"/>
      <c r="R10" s="57">
        <v>2</v>
      </c>
      <c r="S10" s="7" t="e">
        <f t="shared" ref="S10:S18" si="4">$T$2</f>
        <v>#DIV/0!</v>
      </c>
      <c r="T10" s="58"/>
      <c r="U10" s="65"/>
      <c r="V10" s="62" t="str">
        <f>IF((T10&lt;&gt;"")*OR(U10&lt;&gt;""),SQRT((S10-T10)*(S10-T10)+(U10*U10)),"")</f>
        <v/>
      </c>
      <c r="W10" s="63" t="str">
        <f t="shared" ref="W10:W18" si="5">IF((T10&lt;&gt;"")*OR(U10&lt;&gt;""),V10/S10,"")</f>
        <v/>
      </c>
      <c r="X10" s="7" t="e">
        <f t="shared" ref="X10:X18" si="6">T10-S10</f>
        <v>#DIV/0!</v>
      </c>
      <c r="Y10" s="64"/>
      <c r="Z10" s="64"/>
      <c r="AA10" s="64"/>
      <c r="AB10" s="64"/>
      <c r="AC10" s="64"/>
      <c r="AD10" s="64">
        <v>45</v>
      </c>
      <c r="AF10" s="201"/>
      <c r="AG10" s="57">
        <v>2</v>
      </c>
      <c r="AH10" s="7" t="e">
        <f t="shared" ref="AH10:AH13" si="7">$AI$2</f>
        <v>#DIV/0!</v>
      </c>
      <c r="AI10" s="58"/>
      <c r="AJ10" s="58"/>
      <c r="AK10" s="62" t="str">
        <f>IF((AI10&lt;&gt;"")*OR(AJ10&lt;&gt;""),SQRT((AH10-AI10)*(AH10-AI10)+(AJ10*AJ10)),"")</f>
        <v/>
      </c>
      <c r="AL10" s="63" t="str">
        <f t="shared" ref="AL10:AL13" si="8">IF((AI10&lt;&gt;"")*OR(AJ10&lt;&gt;""),AK10/AH10,"")</f>
        <v/>
      </c>
      <c r="AM10" s="7" t="e">
        <f t="shared" ref="AM10:AM13" si="9">AI10-AH10</f>
        <v>#DIV/0!</v>
      </c>
      <c r="AN10" s="64"/>
      <c r="AO10" s="64"/>
      <c r="AP10" s="64"/>
      <c r="AQ10" s="64"/>
      <c r="AR10" s="64"/>
      <c r="AS10" s="64"/>
    </row>
    <row r="11" spans="1:45" x14ac:dyDescent="0.25">
      <c r="A11" s="201"/>
      <c r="B11" s="57">
        <v>3</v>
      </c>
      <c r="C11" s="7" t="e">
        <f t="shared" si="0"/>
        <v>#DIV/0!</v>
      </c>
      <c r="D11" s="58"/>
      <c r="E11" s="58"/>
      <c r="F11" s="62" t="str">
        <f t="shared" si="1"/>
        <v/>
      </c>
      <c r="G11" s="63" t="str">
        <f t="shared" si="2"/>
        <v/>
      </c>
      <c r="H11" s="7" t="e">
        <f t="shared" si="3"/>
        <v>#DIV/0!</v>
      </c>
      <c r="I11" s="64"/>
      <c r="J11" s="64"/>
      <c r="K11" s="64"/>
      <c r="L11" s="64"/>
      <c r="M11" s="64"/>
      <c r="N11" s="64"/>
      <c r="Q11" s="201"/>
      <c r="R11" s="57">
        <v>3</v>
      </c>
      <c r="S11" s="7" t="e">
        <f t="shared" si="4"/>
        <v>#DIV/0!</v>
      </c>
      <c r="T11" s="58"/>
      <c r="U11" s="65"/>
      <c r="V11" s="62" t="str">
        <f t="shared" ref="V11:V18" si="10">IF((T11&lt;&gt;"")*OR(U11&lt;&gt;""),SQRT((S11-T11)*(S11-T11)+(U11*U11)),"")</f>
        <v/>
      </c>
      <c r="W11" s="63" t="str">
        <f t="shared" si="5"/>
        <v/>
      </c>
      <c r="X11" s="7" t="e">
        <f t="shared" si="6"/>
        <v>#DIV/0!</v>
      </c>
      <c r="Y11" s="64"/>
      <c r="Z11" s="64"/>
      <c r="AA11" s="64"/>
      <c r="AB11" s="64"/>
      <c r="AC11" s="64"/>
      <c r="AD11" s="64"/>
      <c r="AF11" s="201"/>
      <c r="AG11" s="57">
        <v>3</v>
      </c>
      <c r="AH11" s="7" t="e">
        <f t="shared" si="7"/>
        <v>#DIV/0!</v>
      </c>
      <c r="AI11" s="58"/>
      <c r="AJ11" s="58"/>
      <c r="AK11" s="62" t="str">
        <f>IF((AI11&lt;&gt;"")*OR(AJ11&lt;&gt;""),SQRT((AH11-AI11)*(AH11-AI11)+(AJ11*AJ11)),"")</f>
        <v/>
      </c>
      <c r="AL11" s="63" t="str">
        <f t="shared" si="8"/>
        <v/>
      </c>
      <c r="AM11" s="7" t="e">
        <f t="shared" si="9"/>
        <v>#DIV/0!</v>
      </c>
      <c r="AN11" s="64"/>
      <c r="AO11" s="64"/>
      <c r="AP11" s="64"/>
      <c r="AQ11" s="64"/>
      <c r="AR11" s="64"/>
      <c r="AS11" s="64"/>
    </row>
    <row r="12" spans="1:45" x14ac:dyDescent="0.25">
      <c r="A12" s="201"/>
      <c r="B12" s="57">
        <v>4</v>
      </c>
      <c r="C12" s="7" t="e">
        <f t="shared" si="0"/>
        <v>#DIV/0!</v>
      </c>
      <c r="D12" s="58"/>
      <c r="E12" s="58"/>
      <c r="F12" s="62" t="str">
        <f t="shared" si="1"/>
        <v/>
      </c>
      <c r="G12" s="63" t="str">
        <f t="shared" si="2"/>
        <v/>
      </c>
      <c r="H12" s="7" t="e">
        <f t="shared" si="3"/>
        <v>#DIV/0!</v>
      </c>
      <c r="I12" s="64"/>
      <c r="J12" s="64"/>
      <c r="K12" s="64"/>
      <c r="L12" s="64"/>
      <c r="M12" s="64"/>
      <c r="N12" s="64"/>
      <c r="Q12" s="201"/>
      <c r="R12" s="57">
        <v>4</v>
      </c>
      <c r="S12" s="7" t="e">
        <f t="shared" si="4"/>
        <v>#DIV/0!</v>
      </c>
      <c r="T12" s="58"/>
      <c r="U12" s="65"/>
      <c r="V12" s="62" t="str">
        <f t="shared" si="10"/>
        <v/>
      </c>
      <c r="W12" s="63" t="str">
        <f t="shared" si="5"/>
        <v/>
      </c>
      <c r="X12" s="7" t="e">
        <f t="shared" si="6"/>
        <v>#DIV/0!</v>
      </c>
      <c r="Y12" s="64"/>
      <c r="Z12" s="64"/>
      <c r="AA12" s="64"/>
      <c r="AB12" s="64"/>
      <c r="AC12" s="64"/>
      <c r="AD12" s="64"/>
      <c r="AF12" s="201"/>
      <c r="AG12" s="57">
        <v>4</v>
      </c>
      <c r="AH12" s="7" t="e">
        <f t="shared" si="7"/>
        <v>#DIV/0!</v>
      </c>
      <c r="AI12" s="58"/>
      <c r="AJ12" s="58"/>
      <c r="AK12" s="62" t="str">
        <f>IF((AI12&lt;&gt;"")*OR(AJ12&lt;&gt;""),SQRT((AH12-AI12)*(AH12-AI12)+(AJ12*AJ12)),"")</f>
        <v/>
      </c>
      <c r="AL12" s="63" t="str">
        <f t="shared" si="8"/>
        <v/>
      </c>
      <c r="AM12" s="7" t="e">
        <f t="shared" si="9"/>
        <v>#DIV/0!</v>
      </c>
      <c r="AN12" s="64"/>
      <c r="AO12" s="64"/>
      <c r="AP12" s="64"/>
      <c r="AQ12" s="64"/>
      <c r="AR12" s="64"/>
      <c r="AS12" s="64"/>
    </row>
    <row r="13" spans="1:45" x14ac:dyDescent="0.25">
      <c r="A13" s="201"/>
      <c r="B13" s="57">
        <v>5</v>
      </c>
      <c r="C13" s="7" t="e">
        <f t="shared" si="0"/>
        <v>#DIV/0!</v>
      </c>
      <c r="D13" s="58"/>
      <c r="E13" s="58"/>
      <c r="F13" s="62" t="str">
        <f t="shared" si="1"/>
        <v/>
      </c>
      <c r="G13" s="63" t="str">
        <f t="shared" si="2"/>
        <v/>
      </c>
      <c r="H13" s="7" t="e">
        <f t="shared" si="3"/>
        <v>#DIV/0!</v>
      </c>
      <c r="I13" s="64"/>
      <c r="J13" s="64"/>
      <c r="K13" s="64"/>
      <c r="L13" s="64"/>
      <c r="M13" s="64"/>
      <c r="N13" s="64"/>
      <c r="Q13" s="201"/>
      <c r="R13" s="57">
        <v>5</v>
      </c>
      <c r="S13" s="7" t="e">
        <f t="shared" si="4"/>
        <v>#DIV/0!</v>
      </c>
      <c r="T13" s="58"/>
      <c r="U13" s="65"/>
      <c r="V13" s="62" t="str">
        <f t="shared" si="10"/>
        <v/>
      </c>
      <c r="W13" s="63" t="str">
        <f t="shared" si="5"/>
        <v/>
      </c>
      <c r="X13" s="7" t="e">
        <f t="shared" si="6"/>
        <v>#DIV/0!</v>
      </c>
      <c r="Y13" s="64"/>
      <c r="Z13" s="64"/>
      <c r="AA13" s="64"/>
      <c r="AB13" s="64"/>
      <c r="AC13" s="64"/>
      <c r="AD13" s="64"/>
      <c r="AF13" s="201"/>
      <c r="AG13" s="57">
        <v>5</v>
      </c>
      <c r="AH13" s="7" t="e">
        <f t="shared" si="7"/>
        <v>#DIV/0!</v>
      </c>
      <c r="AI13" s="58"/>
      <c r="AJ13" s="58"/>
      <c r="AK13" s="62" t="str">
        <f>IF((AI13&lt;&gt;"")*OR(AJ13&lt;&gt;""),SQRT((AH13-AI13)*(AH13-AI13)+(AJ13*AJ13)),"")</f>
        <v/>
      </c>
      <c r="AL13" s="63" t="str">
        <f t="shared" si="8"/>
        <v/>
      </c>
      <c r="AM13" s="7" t="e">
        <f t="shared" si="9"/>
        <v>#DIV/0!</v>
      </c>
      <c r="AN13" s="64"/>
      <c r="AO13" s="64"/>
      <c r="AP13" s="64"/>
      <c r="AQ13" s="64"/>
      <c r="AR13" s="64"/>
      <c r="AS13" s="64"/>
    </row>
    <row r="14" spans="1:45" x14ac:dyDescent="0.25">
      <c r="B14" s="57">
        <v>6</v>
      </c>
      <c r="C14" s="7" t="e">
        <f t="shared" si="0"/>
        <v>#DIV/0!</v>
      </c>
      <c r="D14" s="58"/>
      <c r="E14" s="58"/>
      <c r="F14" s="62" t="str">
        <f t="shared" si="1"/>
        <v/>
      </c>
      <c r="G14" s="63" t="str">
        <f t="shared" si="2"/>
        <v/>
      </c>
      <c r="H14" s="7" t="e">
        <f t="shared" si="3"/>
        <v>#DIV/0!</v>
      </c>
      <c r="I14" s="64"/>
      <c r="J14" s="64"/>
      <c r="K14" s="64"/>
      <c r="L14" s="64"/>
      <c r="M14" s="64"/>
      <c r="N14" s="64"/>
      <c r="R14" s="57">
        <v>6</v>
      </c>
      <c r="S14" s="7" t="e">
        <f t="shared" si="4"/>
        <v>#DIV/0!</v>
      </c>
      <c r="T14" s="58"/>
      <c r="U14" s="65"/>
      <c r="V14" s="62" t="str">
        <f t="shared" si="10"/>
        <v/>
      </c>
      <c r="W14" s="63" t="str">
        <f t="shared" si="5"/>
        <v/>
      </c>
      <c r="X14" s="7" t="e">
        <f t="shared" si="6"/>
        <v>#DIV/0!</v>
      </c>
      <c r="Y14" s="64"/>
      <c r="Z14" s="64"/>
      <c r="AA14" s="64"/>
      <c r="AB14" s="64"/>
      <c r="AC14" s="64"/>
      <c r="AD14" s="64"/>
      <c r="AG14" s="57"/>
      <c r="AH14" s="57"/>
      <c r="AI14" s="57"/>
      <c r="AJ14" s="57"/>
      <c r="AK14" s="67" t="e">
        <f>AVERAGE(AK9:AK13)</f>
        <v>#DIV/0!</v>
      </c>
      <c r="AL14" s="68" t="e">
        <f t="shared" ref="AL14" si="11">AVERAGE(AL9:AL13)</f>
        <v>#DIV/0!</v>
      </c>
      <c r="AM14" s="67" t="e">
        <f>MEDIAN(AM9:AM13)</f>
        <v>#DIV/0!</v>
      </c>
      <c r="AN14" s="67" t="e">
        <f t="shared" ref="AN14:AS14" si="12">AVERAGE(AN9:AN13)</f>
        <v>#DIV/0!</v>
      </c>
      <c r="AO14" s="67" t="e">
        <f t="shared" si="12"/>
        <v>#DIV/0!</v>
      </c>
      <c r="AP14" s="67" t="e">
        <f t="shared" si="12"/>
        <v>#DIV/0!</v>
      </c>
      <c r="AQ14" s="67" t="e">
        <f t="shared" si="12"/>
        <v>#DIV/0!</v>
      </c>
      <c r="AR14" s="67" t="e">
        <f t="shared" si="12"/>
        <v>#DIV/0!</v>
      </c>
      <c r="AS14" s="67" t="e">
        <f t="shared" si="12"/>
        <v>#DIV/0!</v>
      </c>
    </row>
    <row r="15" spans="1:45" x14ac:dyDescent="0.25">
      <c r="B15" s="57">
        <v>7</v>
      </c>
      <c r="C15" s="7" t="e">
        <f t="shared" si="0"/>
        <v>#DIV/0!</v>
      </c>
      <c r="D15" s="58"/>
      <c r="E15" s="58"/>
      <c r="F15" s="62" t="str">
        <f t="shared" si="1"/>
        <v/>
      </c>
      <c r="G15" s="63" t="str">
        <f t="shared" si="2"/>
        <v/>
      </c>
      <c r="H15" s="7" t="e">
        <f t="shared" si="3"/>
        <v>#DIV/0!</v>
      </c>
      <c r="I15" s="64"/>
      <c r="J15" s="64"/>
      <c r="K15" s="64"/>
      <c r="L15" s="64"/>
      <c r="M15" s="64"/>
      <c r="N15" s="64"/>
      <c r="R15" s="57">
        <v>7</v>
      </c>
      <c r="S15" s="7" t="e">
        <f t="shared" si="4"/>
        <v>#DIV/0!</v>
      </c>
      <c r="T15" s="58"/>
      <c r="U15" s="65"/>
      <c r="V15" s="62" t="str">
        <f t="shared" si="10"/>
        <v/>
      </c>
      <c r="W15" s="63" t="str">
        <f t="shared" si="5"/>
        <v/>
      </c>
      <c r="X15" s="7" t="e">
        <f t="shared" si="6"/>
        <v>#DIV/0!</v>
      </c>
      <c r="Y15" s="64"/>
      <c r="Z15" s="64"/>
      <c r="AA15" s="64"/>
      <c r="AB15" s="64"/>
      <c r="AC15" s="64"/>
      <c r="AD15" s="64"/>
    </row>
    <row r="16" spans="1:45" x14ac:dyDescent="0.25">
      <c r="B16" s="57">
        <v>8</v>
      </c>
      <c r="C16" s="7" t="e">
        <f t="shared" si="0"/>
        <v>#DIV/0!</v>
      </c>
      <c r="D16" s="58"/>
      <c r="E16" s="58"/>
      <c r="F16" s="62" t="str">
        <f t="shared" si="1"/>
        <v/>
      </c>
      <c r="G16" s="63" t="str">
        <f t="shared" si="2"/>
        <v/>
      </c>
      <c r="H16" s="7" t="e">
        <f t="shared" si="3"/>
        <v>#DIV/0!</v>
      </c>
      <c r="I16" s="64"/>
      <c r="J16" s="64"/>
      <c r="K16" s="64"/>
      <c r="L16" s="64"/>
      <c r="M16" s="64"/>
      <c r="N16" s="64"/>
      <c r="R16" s="57">
        <v>8</v>
      </c>
      <c r="S16" s="7" t="e">
        <f t="shared" si="4"/>
        <v>#DIV/0!</v>
      </c>
      <c r="T16" s="58"/>
      <c r="U16" s="65"/>
      <c r="V16" s="62" t="str">
        <f t="shared" si="10"/>
        <v/>
      </c>
      <c r="W16" s="63" t="str">
        <f t="shared" si="5"/>
        <v/>
      </c>
      <c r="X16" s="7" t="e">
        <f t="shared" si="6"/>
        <v>#DIV/0!</v>
      </c>
      <c r="Y16" s="64"/>
      <c r="Z16" s="64"/>
      <c r="AA16" s="64"/>
      <c r="AB16" s="64"/>
      <c r="AC16" s="64"/>
      <c r="AD16" s="64"/>
    </row>
    <row r="17" spans="2:30" x14ac:dyDescent="0.25">
      <c r="B17" s="57">
        <v>9</v>
      </c>
      <c r="C17" s="7" t="e">
        <f t="shared" si="0"/>
        <v>#DIV/0!</v>
      </c>
      <c r="D17" s="58"/>
      <c r="E17" s="58"/>
      <c r="F17" s="62" t="str">
        <f t="shared" si="1"/>
        <v/>
      </c>
      <c r="G17" s="63" t="str">
        <f t="shared" si="2"/>
        <v/>
      </c>
      <c r="H17" s="7" t="e">
        <f t="shared" si="3"/>
        <v>#DIV/0!</v>
      </c>
      <c r="I17" s="64"/>
      <c r="J17" s="64"/>
      <c r="K17" s="64"/>
      <c r="L17" s="64"/>
      <c r="M17" s="64"/>
      <c r="N17" s="64"/>
      <c r="R17" s="57">
        <v>9</v>
      </c>
      <c r="S17" s="7" t="e">
        <f t="shared" si="4"/>
        <v>#DIV/0!</v>
      </c>
      <c r="T17" s="58"/>
      <c r="U17" s="65"/>
      <c r="V17" s="62" t="str">
        <f t="shared" si="10"/>
        <v/>
      </c>
      <c r="W17" s="63" t="str">
        <f t="shared" si="5"/>
        <v/>
      </c>
      <c r="X17" s="7" t="e">
        <f t="shared" si="6"/>
        <v>#DIV/0!</v>
      </c>
      <c r="Y17" s="64"/>
      <c r="Z17" s="64"/>
      <c r="AA17" s="64"/>
      <c r="AB17" s="64"/>
      <c r="AC17" s="64"/>
      <c r="AD17" s="64"/>
    </row>
    <row r="18" spans="2:30" x14ac:dyDescent="0.25">
      <c r="B18" s="57">
        <v>10</v>
      </c>
      <c r="C18" s="7" t="e">
        <f t="shared" si="0"/>
        <v>#DIV/0!</v>
      </c>
      <c r="D18" s="58"/>
      <c r="E18" s="58"/>
      <c r="F18" s="62" t="str">
        <f t="shared" si="1"/>
        <v/>
      </c>
      <c r="G18" s="63" t="str">
        <f t="shared" si="2"/>
        <v/>
      </c>
      <c r="H18" s="7" t="e">
        <f t="shared" si="3"/>
        <v>#DIV/0!</v>
      </c>
      <c r="I18" s="64"/>
      <c r="J18" s="64"/>
      <c r="K18" s="64"/>
      <c r="L18" s="64"/>
      <c r="M18" s="64"/>
      <c r="N18" s="64"/>
      <c r="R18" s="57">
        <v>10</v>
      </c>
      <c r="S18" s="7" t="e">
        <f t="shared" si="4"/>
        <v>#DIV/0!</v>
      </c>
      <c r="T18" s="58"/>
      <c r="U18" s="65"/>
      <c r="V18" s="62" t="str">
        <f t="shared" si="10"/>
        <v/>
      </c>
      <c r="W18" s="63" t="str">
        <f t="shared" si="5"/>
        <v/>
      </c>
      <c r="X18" s="7" t="e">
        <f t="shared" si="6"/>
        <v>#DIV/0!</v>
      </c>
      <c r="Y18" s="64"/>
      <c r="Z18" s="64"/>
      <c r="AA18" s="64"/>
      <c r="AB18" s="64"/>
      <c r="AC18" s="64"/>
      <c r="AD18" s="64"/>
    </row>
    <row r="19" spans="2:30" x14ac:dyDescent="0.25">
      <c r="B19" s="57"/>
      <c r="C19" s="7"/>
      <c r="D19" s="205" t="s">
        <v>114</v>
      </c>
      <c r="E19" s="206"/>
      <c r="F19" s="67" t="e">
        <f>MEDIAN(F9:F18)</f>
        <v>#NUM!</v>
      </c>
      <c r="G19" s="67" t="e">
        <f>MEDIAN(G9:G18)</f>
        <v>#NUM!</v>
      </c>
      <c r="H19" s="67"/>
      <c r="I19" s="67" t="e">
        <f t="shared" ref="I19:N19" si="13">MEDIAN(I9:I18)</f>
        <v>#NUM!</v>
      </c>
      <c r="J19" s="67" t="e">
        <f t="shared" si="13"/>
        <v>#NUM!</v>
      </c>
      <c r="K19" s="67" t="e">
        <f t="shared" si="13"/>
        <v>#NUM!</v>
      </c>
      <c r="L19" s="67" t="e">
        <f t="shared" si="13"/>
        <v>#NUM!</v>
      </c>
      <c r="M19" s="67" t="e">
        <f t="shared" si="13"/>
        <v>#NUM!</v>
      </c>
      <c r="N19" s="67" t="e">
        <f t="shared" si="13"/>
        <v>#NUM!</v>
      </c>
      <c r="R19" s="57"/>
      <c r="S19" s="69"/>
      <c r="T19" s="207" t="s">
        <v>114</v>
      </c>
      <c r="U19" s="208"/>
      <c r="V19" s="67" t="e">
        <f>MEDIAN(V9:V18)</f>
        <v>#NUM!</v>
      </c>
      <c r="W19" s="67" t="e">
        <f>MEDIAN(W9:W18)</f>
        <v>#NUM!</v>
      </c>
      <c r="X19" s="67"/>
      <c r="Y19" s="67" t="e">
        <f t="shared" ref="Y19:AD19" si="14">MEDIAN(Y9:Y18)</f>
        <v>#NUM!</v>
      </c>
      <c r="Z19" s="67" t="e">
        <f t="shared" si="14"/>
        <v>#NUM!</v>
      </c>
      <c r="AA19" s="67" t="e">
        <f t="shared" si="14"/>
        <v>#NUM!</v>
      </c>
      <c r="AB19" s="67" t="e">
        <f t="shared" si="14"/>
        <v>#NUM!</v>
      </c>
      <c r="AC19" s="67" t="e">
        <f t="shared" si="14"/>
        <v>#NUM!</v>
      </c>
      <c r="AD19" s="67">
        <f t="shared" si="14"/>
        <v>45</v>
      </c>
    </row>
    <row r="20" spans="2:30" x14ac:dyDescent="0.25">
      <c r="B20" s="57"/>
      <c r="C20" s="57"/>
      <c r="D20" s="205" t="s">
        <v>115</v>
      </c>
      <c r="E20" s="206"/>
      <c r="F20" s="67" t="e">
        <f>AVERAGE(F9:F18)</f>
        <v>#DIV/0!</v>
      </c>
      <c r="G20" s="68" t="e">
        <f>AVERAGE(G9:G18)</f>
        <v>#DIV/0!</v>
      </c>
      <c r="H20" s="67" t="e">
        <f>MEDIAN(H9:H18)</f>
        <v>#DIV/0!</v>
      </c>
      <c r="I20" s="67" t="e">
        <f t="shared" ref="I20:N20" si="15">AVERAGE(I9:I18)</f>
        <v>#DIV/0!</v>
      </c>
      <c r="J20" s="67" t="e">
        <f t="shared" si="15"/>
        <v>#DIV/0!</v>
      </c>
      <c r="K20" s="67" t="e">
        <f t="shared" si="15"/>
        <v>#DIV/0!</v>
      </c>
      <c r="L20" s="67" t="e">
        <f t="shared" si="15"/>
        <v>#DIV/0!</v>
      </c>
      <c r="M20" s="67" t="e">
        <f t="shared" si="15"/>
        <v>#DIV/0!</v>
      </c>
      <c r="N20" s="67" t="e">
        <f t="shared" si="15"/>
        <v>#DIV/0!</v>
      </c>
      <c r="R20" s="57"/>
      <c r="S20" s="57"/>
      <c r="T20" s="205" t="s">
        <v>115</v>
      </c>
      <c r="U20" s="206"/>
      <c r="V20" s="67" t="e">
        <f>AVERAGE(V9:V19)</f>
        <v>#NUM!</v>
      </c>
      <c r="W20" s="68" t="e">
        <f>AVERAGE(W9:W18)</f>
        <v>#DIV/0!</v>
      </c>
      <c r="X20" s="67" t="e">
        <f>MEDIAN(X9:X18)</f>
        <v>#DIV/0!</v>
      </c>
      <c r="Y20" s="67" t="e">
        <f t="shared" ref="Y20:AD20" si="16">AVERAGE(Y9:Y18)</f>
        <v>#DIV/0!</v>
      </c>
      <c r="Z20" s="67" t="e">
        <f t="shared" si="16"/>
        <v>#DIV/0!</v>
      </c>
      <c r="AA20" s="67" t="e">
        <f t="shared" si="16"/>
        <v>#DIV/0!</v>
      </c>
      <c r="AB20" s="67" t="e">
        <f t="shared" si="16"/>
        <v>#DIV/0!</v>
      </c>
      <c r="AC20" s="67" t="e">
        <f t="shared" si="16"/>
        <v>#DIV/0!</v>
      </c>
      <c r="AD20" s="67">
        <f t="shared" si="16"/>
        <v>45</v>
      </c>
    </row>
    <row r="38" spans="3:3" x14ac:dyDescent="0.25">
      <c r="C38" s="1"/>
    </row>
    <row r="48" spans="3:3" ht="17.25" customHeight="1" x14ac:dyDescent="0.25"/>
  </sheetData>
  <mergeCells count="13">
    <mergeCell ref="AF2:AF6"/>
    <mergeCell ref="AI2:AI6"/>
    <mergeCell ref="D20:E20"/>
    <mergeCell ref="T20:U20"/>
    <mergeCell ref="A2:A6"/>
    <mergeCell ref="D2:D6"/>
    <mergeCell ref="Q2:Q6"/>
    <mergeCell ref="T2:T6"/>
    <mergeCell ref="A9:A13"/>
    <mergeCell ref="Q9:Q13"/>
    <mergeCell ref="AF9:AF13"/>
    <mergeCell ref="D19:E19"/>
    <mergeCell ref="T19:U1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77A4-6D8C-4E54-B5AB-8BA4F8208B02}">
  <dimension ref="A1:AA88"/>
  <sheetViews>
    <sheetView workbookViewId="0">
      <selection activeCell="AF34" sqref="AF34"/>
    </sheetView>
  </sheetViews>
  <sheetFormatPr defaultColWidth="8.7109375" defaultRowHeight="15" x14ac:dyDescent="0.25"/>
  <cols>
    <col min="1" max="1" width="6.5703125" customWidth="1"/>
    <col min="2" max="2" width="12" style="1" customWidth="1"/>
    <col min="3" max="6" width="11" style="1" customWidth="1"/>
    <col min="9" max="9" width="10.7109375" customWidth="1"/>
    <col min="11" max="11" width="14.85546875" customWidth="1"/>
    <col min="16" max="16" width="10.140625" customWidth="1"/>
    <col min="23" max="23" width="12.140625" customWidth="1"/>
    <col min="24" max="24" width="10.85546875" customWidth="1"/>
    <col min="25" max="25" width="11" customWidth="1"/>
    <col min="26" max="26" width="12.140625" customWidth="1"/>
    <col min="27" max="27" width="10.85546875" customWidth="1"/>
  </cols>
  <sheetData>
    <row r="1" spans="1:27" ht="23.25" x14ac:dyDescent="0.35">
      <c r="A1" s="215" t="s">
        <v>116</v>
      </c>
      <c r="B1" s="216"/>
      <c r="C1" s="218" t="s">
        <v>117</v>
      </c>
      <c r="D1" s="218"/>
      <c r="E1" s="218"/>
      <c r="H1" s="215" t="s">
        <v>116</v>
      </c>
      <c r="I1" s="216"/>
      <c r="J1" s="217"/>
      <c r="K1" s="217"/>
      <c r="L1" s="217"/>
      <c r="M1" s="1"/>
      <c r="O1" s="215" t="s">
        <v>116</v>
      </c>
      <c r="P1" s="216"/>
      <c r="Q1" s="217"/>
      <c r="R1" s="217"/>
      <c r="S1" s="217"/>
      <c r="T1" s="1"/>
      <c r="V1" s="215" t="s">
        <v>116</v>
      </c>
      <c r="W1" s="216"/>
      <c r="X1" s="217"/>
      <c r="Y1" s="217"/>
      <c r="Z1" s="217"/>
      <c r="AA1" s="1"/>
    </row>
    <row r="2" spans="1:27" ht="18.75" x14ac:dyDescent="0.3">
      <c r="A2" s="104" t="s">
        <v>12</v>
      </c>
      <c r="B2" s="3" t="s">
        <v>118</v>
      </c>
      <c r="C2" s="3" t="s">
        <v>119</v>
      </c>
      <c r="D2" s="3" t="s">
        <v>120</v>
      </c>
      <c r="E2" s="3" t="s">
        <v>42</v>
      </c>
      <c r="F2" s="3"/>
      <c r="H2" s="104" t="s">
        <v>12</v>
      </c>
      <c r="I2" s="3" t="s">
        <v>118</v>
      </c>
      <c r="J2" s="3" t="s">
        <v>119</v>
      </c>
      <c r="K2" s="3" t="s">
        <v>120</v>
      </c>
      <c r="L2" s="3" t="s">
        <v>42</v>
      </c>
      <c r="M2" s="3"/>
      <c r="O2" s="104" t="s">
        <v>12</v>
      </c>
      <c r="P2" s="3" t="s">
        <v>118</v>
      </c>
      <c r="Q2" s="3" t="s">
        <v>119</v>
      </c>
      <c r="R2" s="3" t="s">
        <v>120</v>
      </c>
      <c r="S2" s="3" t="s">
        <v>42</v>
      </c>
      <c r="T2" s="3"/>
      <c r="V2" s="104" t="s">
        <v>12</v>
      </c>
      <c r="W2" s="3" t="s">
        <v>118</v>
      </c>
      <c r="X2" s="3" t="s">
        <v>119</v>
      </c>
      <c r="Y2" s="3" t="s">
        <v>120</v>
      </c>
      <c r="Z2" s="3" t="s">
        <v>42</v>
      </c>
      <c r="AA2" s="3"/>
    </row>
    <row r="3" spans="1:27" ht="18.75" x14ac:dyDescent="0.3">
      <c r="A3" s="104" t="s">
        <v>121</v>
      </c>
      <c r="B3" s="3" t="s">
        <v>117</v>
      </c>
      <c r="C3" s="3" t="s">
        <v>122</v>
      </c>
      <c r="D3" s="3" t="s">
        <v>123</v>
      </c>
      <c r="E3" s="3" t="s">
        <v>124</v>
      </c>
      <c r="F3" s="3" t="s">
        <v>125</v>
      </c>
      <c r="H3" s="104" t="s">
        <v>121</v>
      </c>
      <c r="I3" s="3" t="s">
        <v>117</v>
      </c>
      <c r="J3" s="3" t="s">
        <v>122</v>
      </c>
      <c r="K3" s="3" t="s">
        <v>123</v>
      </c>
      <c r="L3" s="3" t="s">
        <v>124</v>
      </c>
      <c r="M3" s="3" t="s">
        <v>125</v>
      </c>
      <c r="O3" s="104" t="s">
        <v>121</v>
      </c>
      <c r="P3" s="3" t="s">
        <v>117</v>
      </c>
      <c r="Q3" s="3" t="s">
        <v>122</v>
      </c>
      <c r="R3" s="3" t="s">
        <v>123</v>
      </c>
      <c r="S3" s="3" t="s">
        <v>124</v>
      </c>
      <c r="T3" s="3" t="s">
        <v>125</v>
      </c>
      <c r="V3" s="104" t="s">
        <v>121</v>
      </c>
      <c r="W3" s="3" t="s">
        <v>117</v>
      </c>
      <c r="X3" s="3" t="s">
        <v>122</v>
      </c>
      <c r="Y3" s="3" t="s">
        <v>123</v>
      </c>
      <c r="Z3" s="3" t="s">
        <v>124</v>
      </c>
      <c r="AA3" s="3" t="s">
        <v>125</v>
      </c>
    </row>
    <row r="4" spans="1:27" x14ac:dyDescent="0.25">
      <c r="B4" s="101"/>
      <c r="C4" s="101"/>
      <c r="D4" s="101"/>
      <c r="E4" s="101"/>
      <c r="F4" s="101"/>
      <c r="I4" s="101"/>
      <c r="J4" s="101"/>
      <c r="K4" s="101"/>
      <c r="L4" s="101"/>
      <c r="M4" s="101"/>
      <c r="P4" s="101"/>
      <c r="Q4" s="101"/>
      <c r="R4" s="101"/>
      <c r="S4" s="101"/>
      <c r="T4" s="101"/>
      <c r="W4" s="101"/>
      <c r="X4" s="101"/>
      <c r="Y4" s="101"/>
      <c r="Z4" s="101"/>
      <c r="AA4" s="101"/>
    </row>
    <row r="5" spans="1:27" ht="18.75" x14ac:dyDescent="0.3">
      <c r="A5" s="107" t="s">
        <v>11</v>
      </c>
      <c r="B5" s="212" t="s">
        <v>126</v>
      </c>
      <c r="C5" s="213"/>
      <c r="D5" s="214"/>
      <c r="E5" s="106" t="s">
        <v>127</v>
      </c>
      <c r="F5" s="106" t="s">
        <v>128</v>
      </c>
      <c r="H5" s="107" t="s">
        <v>11</v>
      </c>
      <c r="I5" s="212" t="s">
        <v>126</v>
      </c>
      <c r="J5" s="213"/>
      <c r="K5" s="214"/>
      <c r="L5" s="106" t="s">
        <v>127</v>
      </c>
      <c r="M5" s="106" t="s">
        <v>128</v>
      </c>
      <c r="O5" s="107" t="s">
        <v>11</v>
      </c>
      <c r="P5" s="212" t="s">
        <v>126</v>
      </c>
      <c r="Q5" s="213"/>
      <c r="R5" s="214"/>
      <c r="S5" s="106" t="s">
        <v>127</v>
      </c>
      <c r="T5" s="106" t="s">
        <v>128</v>
      </c>
      <c r="V5" s="107" t="s">
        <v>11</v>
      </c>
      <c r="W5" s="212" t="s">
        <v>126</v>
      </c>
      <c r="X5" s="213"/>
      <c r="Y5" s="214"/>
      <c r="Z5" s="106" t="s">
        <v>127</v>
      </c>
      <c r="AA5" s="106" t="s">
        <v>128</v>
      </c>
    </row>
    <row r="6" spans="1:27" ht="18.75" x14ac:dyDescent="0.3">
      <c r="A6" s="107">
        <v>1</v>
      </c>
      <c r="B6" s="209"/>
      <c r="C6" s="210"/>
      <c r="D6" s="211"/>
      <c r="E6" s="3"/>
      <c r="F6" s="3"/>
      <c r="H6" s="107">
        <v>1</v>
      </c>
      <c r="I6" s="209"/>
      <c r="J6" s="210"/>
      <c r="K6" s="211"/>
      <c r="L6" s="3"/>
      <c r="M6" s="3"/>
      <c r="O6" s="107">
        <v>1</v>
      </c>
      <c r="P6" s="209"/>
      <c r="Q6" s="210"/>
      <c r="R6" s="211"/>
      <c r="S6" s="3"/>
      <c r="T6" s="3"/>
      <c r="V6" s="107">
        <v>1</v>
      </c>
      <c r="W6" s="209"/>
      <c r="X6" s="210"/>
      <c r="Y6" s="211"/>
      <c r="Z6" s="3"/>
      <c r="AA6" s="3"/>
    </row>
    <row r="7" spans="1:27" ht="18.75" x14ac:dyDescent="0.3">
      <c r="A7" s="107">
        <v>2</v>
      </c>
      <c r="B7" s="209"/>
      <c r="C7" s="210"/>
      <c r="D7" s="211"/>
      <c r="E7" s="3"/>
      <c r="F7" s="3"/>
      <c r="H7" s="107">
        <v>2</v>
      </c>
      <c r="I7" s="209"/>
      <c r="J7" s="210"/>
      <c r="K7" s="211"/>
      <c r="L7" s="3"/>
      <c r="M7" s="3"/>
      <c r="O7" s="107">
        <v>2</v>
      </c>
      <c r="P7" s="209"/>
      <c r="Q7" s="210"/>
      <c r="R7" s="211"/>
      <c r="S7" s="3"/>
      <c r="T7" s="3"/>
      <c r="V7" s="107">
        <v>2</v>
      </c>
      <c r="W7" s="209"/>
      <c r="X7" s="210"/>
      <c r="Y7" s="211"/>
      <c r="Z7" s="3"/>
      <c r="AA7" s="3"/>
    </row>
    <row r="8" spans="1:27" ht="18.75" x14ac:dyDescent="0.3">
      <c r="A8" s="107">
        <v>3</v>
      </c>
      <c r="B8" s="209"/>
      <c r="C8" s="210"/>
      <c r="D8" s="211"/>
      <c r="E8" s="3"/>
      <c r="F8" s="3"/>
      <c r="H8" s="107">
        <v>3</v>
      </c>
      <c r="I8" s="209"/>
      <c r="J8" s="210"/>
      <c r="K8" s="211"/>
      <c r="L8" s="3"/>
      <c r="M8" s="3"/>
      <c r="O8" s="107">
        <v>3</v>
      </c>
      <c r="P8" s="209"/>
      <c r="Q8" s="210"/>
      <c r="R8" s="211"/>
      <c r="S8" s="3"/>
      <c r="T8" s="3"/>
      <c r="V8" s="107">
        <v>3</v>
      </c>
      <c r="W8" s="209"/>
      <c r="X8" s="210"/>
      <c r="Y8" s="211"/>
      <c r="Z8" s="3"/>
      <c r="AA8" s="3"/>
    </row>
    <row r="9" spans="1:27" ht="18.75" x14ac:dyDescent="0.3">
      <c r="A9" s="107">
        <v>4</v>
      </c>
      <c r="B9" s="209"/>
      <c r="C9" s="210"/>
      <c r="D9" s="211"/>
      <c r="E9" s="3"/>
      <c r="F9" s="3"/>
      <c r="H9" s="107">
        <v>4</v>
      </c>
      <c r="I9" s="209"/>
      <c r="J9" s="210"/>
      <c r="K9" s="211"/>
      <c r="L9" s="3"/>
      <c r="M9" s="3"/>
      <c r="O9" s="107">
        <v>4</v>
      </c>
      <c r="P9" s="209"/>
      <c r="Q9" s="210"/>
      <c r="R9" s="211"/>
      <c r="S9" s="3"/>
      <c r="T9" s="3"/>
      <c r="V9" s="107">
        <v>4</v>
      </c>
      <c r="W9" s="209"/>
      <c r="X9" s="210"/>
      <c r="Y9" s="211"/>
      <c r="Z9" s="3"/>
      <c r="AA9" s="3"/>
    </row>
    <row r="10" spans="1:27" ht="18.75" x14ac:dyDescent="0.3">
      <c r="A10" s="107">
        <v>5</v>
      </c>
      <c r="B10" s="209"/>
      <c r="C10" s="210"/>
      <c r="D10" s="211"/>
      <c r="E10" s="3"/>
      <c r="F10" s="3"/>
      <c r="H10" s="107">
        <v>5</v>
      </c>
      <c r="I10" s="209"/>
      <c r="J10" s="210"/>
      <c r="K10" s="211"/>
      <c r="L10" s="3"/>
      <c r="M10" s="3"/>
      <c r="O10" s="107">
        <v>5</v>
      </c>
      <c r="P10" s="209"/>
      <c r="Q10" s="210"/>
      <c r="R10" s="211"/>
      <c r="S10" s="3"/>
      <c r="T10" s="3"/>
      <c r="V10" s="107">
        <v>5</v>
      </c>
      <c r="W10" s="209"/>
      <c r="X10" s="210"/>
      <c r="Y10" s="211"/>
      <c r="Z10" s="3"/>
      <c r="AA10" s="3"/>
    </row>
    <row r="11" spans="1:27" ht="18.75" x14ac:dyDescent="0.3">
      <c r="A11" s="107">
        <v>6</v>
      </c>
      <c r="B11" s="209"/>
      <c r="C11" s="210"/>
      <c r="D11" s="211"/>
      <c r="E11" s="3"/>
      <c r="F11" s="3"/>
      <c r="H11" s="107">
        <v>6</v>
      </c>
      <c r="I11" s="209"/>
      <c r="J11" s="210"/>
      <c r="K11" s="211"/>
      <c r="L11" s="3"/>
      <c r="M11" s="3"/>
      <c r="O11" s="107">
        <v>6</v>
      </c>
      <c r="P11" s="209"/>
      <c r="Q11" s="210"/>
      <c r="R11" s="211"/>
      <c r="S11" s="3"/>
      <c r="T11" s="3"/>
      <c r="V11" s="107">
        <v>6</v>
      </c>
      <c r="W11" s="209"/>
      <c r="X11" s="210"/>
      <c r="Y11" s="211"/>
      <c r="Z11" s="3"/>
      <c r="AA11" s="3"/>
    </row>
    <row r="12" spans="1:27" ht="18.75" x14ac:dyDescent="0.3">
      <c r="A12" s="107">
        <v>7</v>
      </c>
      <c r="B12" s="209"/>
      <c r="C12" s="210"/>
      <c r="D12" s="211"/>
      <c r="E12" s="3"/>
      <c r="F12" s="3"/>
      <c r="H12" s="107">
        <v>7</v>
      </c>
      <c r="I12" s="209"/>
      <c r="J12" s="210"/>
      <c r="K12" s="211"/>
      <c r="L12" s="3"/>
      <c r="M12" s="3"/>
      <c r="O12" s="107">
        <v>7</v>
      </c>
      <c r="P12" s="209"/>
      <c r="Q12" s="210"/>
      <c r="R12" s="211"/>
      <c r="S12" s="3"/>
      <c r="T12" s="3"/>
      <c r="V12" s="107">
        <v>7</v>
      </c>
      <c r="W12" s="209"/>
      <c r="X12" s="210"/>
      <c r="Y12" s="211"/>
      <c r="Z12" s="3"/>
      <c r="AA12" s="3"/>
    </row>
    <row r="13" spans="1:27" ht="18.75" x14ac:dyDescent="0.3">
      <c r="A13" s="107">
        <v>8</v>
      </c>
      <c r="B13" s="209"/>
      <c r="C13" s="210"/>
      <c r="D13" s="211"/>
      <c r="E13" s="3"/>
      <c r="F13" s="3"/>
      <c r="H13" s="107">
        <v>8</v>
      </c>
      <c r="I13" s="209"/>
      <c r="J13" s="210"/>
      <c r="K13" s="211"/>
      <c r="L13" s="3"/>
      <c r="M13" s="3"/>
      <c r="O13" s="107">
        <v>8</v>
      </c>
      <c r="P13" s="209"/>
      <c r="Q13" s="210"/>
      <c r="R13" s="211"/>
      <c r="S13" s="3"/>
      <c r="T13" s="3"/>
      <c r="V13" s="107">
        <v>8</v>
      </c>
      <c r="W13" s="209"/>
      <c r="X13" s="210"/>
      <c r="Y13" s="211"/>
      <c r="Z13" s="3"/>
      <c r="AA13" s="3"/>
    </row>
    <row r="14" spans="1:27" ht="18.75" x14ac:dyDescent="0.3">
      <c r="A14" s="107">
        <v>9</v>
      </c>
      <c r="B14" s="209"/>
      <c r="C14" s="210"/>
      <c r="D14" s="211"/>
      <c r="E14" s="3"/>
      <c r="F14" s="3"/>
      <c r="H14" s="107">
        <v>9</v>
      </c>
      <c r="I14" s="209"/>
      <c r="J14" s="210"/>
      <c r="K14" s="211"/>
      <c r="L14" s="3"/>
      <c r="M14" s="3"/>
      <c r="O14" s="107">
        <v>9</v>
      </c>
      <c r="P14" s="209"/>
      <c r="Q14" s="210"/>
      <c r="R14" s="211"/>
      <c r="S14" s="3"/>
      <c r="T14" s="3"/>
      <c r="V14" s="107">
        <v>9</v>
      </c>
      <c r="W14" s="209"/>
      <c r="X14" s="210"/>
      <c r="Y14" s="211"/>
      <c r="Z14" s="3"/>
      <c r="AA14" s="3"/>
    </row>
    <row r="15" spans="1:27" ht="18.75" x14ac:dyDescent="0.3">
      <c r="A15" s="107">
        <v>10</v>
      </c>
      <c r="B15" s="209"/>
      <c r="C15" s="210"/>
      <c r="D15" s="211"/>
      <c r="E15" s="3"/>
      <c r="F15" s="3"/>
      <c r="H15" s="107">
        <v>10</v>
      </c>
      <c r="I15" s="209"/>
      <c r="J15" s="210"/>
      <c r="K15" s="211"/>
      <c r="L15" s="3"/>
      <c r="M15" s="3"/>
      <c r="O15" s="107">
        <v>10</v>
      </c>
      <c r="P15" s="209"/>
      <c r="Q15" s="210"/>
      <c r="R15" s="211"/>
      <c r="S15" s="3"/>
      <c r="T15" s="3"/>
      <c r="V15" s="107">
        <v>10</v>
      </c>
      <c r="W15" s="209"/>
      <c r="X15" s="210"/>
      <c r="Y15" s="211"/>
      <c r="Z15" s="3"/>
      <c r="AA15" s="3"/>
    </row>
    <row r="16" spans="1:27" x14ac:dyDescent="0.25">
      <c r="D16" s="108" t="s">
        <v>39</v>
      </c>
      <c r="E16" s="105"/>
      <c r="F16" s="105"/>
      <c r="I16" s="1"/>
      <c r="J16" s="1"/>
      <c r="K16" s="108" t="s">
        <v>39</v>
      </c>
      <c r="L16" s="105"/>
      <c r="M16" s="105"/>
      <c r="P16" s="1"/>
      <c r="Q16" s="1"/>
      <c r="R16" s="108" t="s">
        <v>39</v>
      </c>
      <c r="S16" s="105"/>
      <c r="T16" s="105"/>
      <c r="W16" s="1"/>
      <c r="X16" s="1"/>
      <c r="Y16" s="108" t="s">
        <v>39</v>
      </c>
      <c r="Z16" s="105"/>
      <c r="AA16" s="105"/>
    </row>
    <row r="17" spans="1:27" x14ac:dyDescent="0.25">
      <c r="I17" s="1"/>
      <c r="J17" s="1"/>
      <c r="K17" s="1"/>
      <c r="L17" s="1"/>
      <c r="M17" s="1"/>
      <c r="P17" s="1"/>
      <c r="Q17" s="1"/>
      <c r="R17" s="1"/>
      <c r="S17" s="1"/>
      <c r="T17" s="1"/>
      <c r="W17" s="1"/>
      <c r="X17" s="1"/>
      <c r="Y17" s="1"/>
      <c r="Z17" s="1"/>
      <c r="AA17" s="1"/>
    </row>
    <row r="18" spans="1:27" x14ac:dyDescent="0.25">
      <c r="I18" s="1"/>
      <c r="J18" s="1"/>
      <c r="K18" s="1"/>
      <c r="L18" s="1"/>
      <c r="M18" s="1"/>
      <c r="P18" s="1"/>
      <c r="Q18" s="1"/>
      <c r="R18" s="1"/>
      <c r="S18" s="1"/>
      <c r="T18" s="1"/>
      <c r="W18" s="1"/>
      <c r="X18" s="1"/>
      <c r="Y18" s="1"/>
      <c r="Z18" s="1"/>
      <c r="AA18" s="1"/>
    </row>
    <row r="19" spans="1:27" ht="23.25" x14ac:dyDescent="0.35">
      <c r="A19" s="215" t="s">
        <v>116</v>
      </c>
      <c r="B19" s="216"/>
      <c r="C19" s="217"/>
      <c r="D19" s="217"/>
      <c r="E19" s="217"/>
      <c r="H19" s="215" t="s">
        <v>116</v>
      </c>
      <c r="I19" s="216"/>
      <c r="J19" s="217"/>
      <c r="K19" s="217"/>
      <c r="L19" s="217"/>
      <c r="M19" s="1"/>
      <c r="O19" s="215" t="s">
        <v>116</v>
      </c>
      <c r="P19" s="216"/>
      <c r="Q19" s="217"/>
      <c r="R19" s="217"/>
      <c r="S19" s="217"/>
      <c r="T19" s="1"/>
      <c r="V19" s="215" t="s">
        <v>116</v>
      </c>
      <c r="W19" s="216"/>
      <c r="X19" s="217"/>
      <c r="Y19" s="217"/>
      <c r="Z19" s="217"/>
      <c r="AA19" s="1"/>
    </row>
    <row r="20" spans="1:27" ht="18.75" x14ac:dyDescent="0.3">
      <c r="A20" s="104" t="s">
        <v>12</v>
      </c>
      <c r="B20" s="115" t="s">
        <v>118</v>
      </c>
      <c r="C20" s="3" t="s">
        <v>119</v>
      </c>
      <c r="D20" s="3" t="s">
        <v>120</v>
      </c>
      <c r="E20" s="3" t="s">
        <v>42</v>
      </c>
      <c r="F20" s="3"/>
      <c r="H20" s="104" t="s">
        <v>12</v>
      </c>
      <c r="I20" s="3" t="s">
        <v>118</v>
      </c>
      <c r="J20" s="3" t="s">
        <v>119</v>
      </c>
      <c r="K20" s="3" t="s">
        <v>120</v>
      </c>
      <c r="L20" s="3" t="s">
        <v>42</v>
      </c>
      <c r="M20" s="3"/>
      <c r="O20" s="104" t="s">
        <v>12</v>
      </c>
      <c r="P20" s="3" t="s">
        <v>118</v>
      </c>
      <c r="Q20" s="3" t="s">
        <v>119</v>
      </c>
      <c r="R20" s="3" t="s">
        <v>120</v>
      </c>
      <c r="S20" s="3" t="s">
        <v>42</v>
      </c>
      <c r="T20" s="3"/>
      <c r="V20" s="104" t="s">
        <v>12</v>
      </c>
      <c r="W20" s="3" t="s">
        <v>118</v>
      </c>
      <c r="X20" s="3" t="s">
        <v>119</v>
      </c>
      <c r="Y20" s="3" t="s">
        <v>120</v>
      </c>
      <c r="Z20" s="3" t="s">
        <v>42</v>
      </c>
      <c r="AA20" s="3"/>
    </row>
    <row r="21" spans="1:27" ht="18.75" x14ac:dyDescent="0.3">
      <c r="A21" s="104" t="s">
        <v>121</v>
      </c>
      <c r="B21" s="3" t="s">
        <v>117</v>
      </c>
      <c r="C21" s="3" t="s">
        <v>122</v>
      </c>
      <c r="D21" s="3" t="s">
        <v>123</v>
      </c>
      <c r="E21" s="3" t="s">
        <v>124</v>
      </c>
      <c r="F21" s="3" t="s">
        <v>125</v>
      </c>
      <c r="H21" s="104" t="s">
        <v>121</v>
      </c>
      <c r="I21" s="3" t="s">
        <v>117</v>
      </c>
      <c r="J21" s="3" t="s">
        <v>122</v>
      </c>
      <c r="K21" s="3" t="s">
        <v>123</v>
      </c>
      <c r="L21" s="3" t="s">
        <v>124</v>
      </c>
      <c r="M21" s="3" t="s">
        <v>125</v>
      </c>
      <c r="O21" s="104" t="s">
        <v>121</v>
      </c>
      <c r="P21" s="3" t="s">
        <v>117</v>
      </c>
      <c r="Q21" s="3" t="s">
        <v>122</v>
      </c>
      <c r="R21" s="3" t="s">
        <v>123</v>
      </c>
      <c r="S21" s="3" t="s">
        <v>124</v>
      </c>
      <c r="T21" s="3" t="s">
        <v>125</v>
      </c>
      <c r="V21" s="104" t="s">
        <v>121</v>
      </c>
      <c r="W21" s="3" t="s">
        <v>117</v>
      </c>
      <c r="X21" s="3" t="s">
        <v>122</v>
      </c>
      <c r="Y21" s="3" t="s">
        <v>123</v>
      </c>
      <c r="Z21" s="3" t="s">
        <v>124</v>
      </c>
      <c r="AA21" s="3" t="s">
        <v>125</v>
      </c>
    </row>
    <row r="22" spans="1:27" x14ac:dyDescent="0.25">
      <c r="B22" s="101"/>
      <c r="C22" s="101"/>
      <c r="D22" s="101"/>
      <c r="E22" s="101"/>
      <c r="F22" s="101"/>
      <c r="I22" s="101"/>
      <c r="J22" s="101"/>
      <c r="K22" s="101"/>
      <c r="L22" s="101"/>
      <c r="M22" s="101"/>
      <c r="P22" s="101"/>
      <c r="Q22" s="101"/>
      <c r="R22" s="101"/>
      <c r="S22" s="101"/>
      <c r="T22" s="101"/>
      <c r="W22" s="101"/>
      <c r="X22" s="101"/>
      <c r="Y22" s="101"/>
      <c r="Z22" s="101"/>
      <c r="AA22" s="101"/>
    </row>
    <row r="23" spans="1:27" ht="18.75" x14ac:dyDescent="0.3">
      <c r="A23" s="107" t="s">
        <v>11</v>
      </c>
      <c r="B23" s="212" t="s">
        <v>126</v>
      </c>
      <c r="C23" s="213"/>
      <c r="D23" s="214"/>
      <c r="E23" s="106" t="s">
        <v>127</v>
      </c>
      <c r="F23" s="106" t="s">
        <v>128</v>
      </c>
      <c r="H23" s="107" t="s">
        <v>11</v>
      </c>
      <c r="I23" s="212" t="s">
        <v>126</v>
      </c>
      <c r="J23" s="213"/>
      <c r="K23" s="214"/>
      <c r="L23" s="106" t="s">
        <v>127</v>
      </c>
      <c r="M23" s="106" t="s">
        <v>128</v>
      </c>
      <c r="O23" s="107" t="s">
        <v>11</v>
      </c>
      <c r="P23" s="212" t="s">
        <v>126</v>
      </c>
      <c r="Q23" s="213"/>
      <c r="R23" s="214"/>
      <c r="S23" s="106" t="s">
        <v>127</v>
      </c>
      <c r="T23" s="106" t="s">
        <v>128</v>
      </c>
      <c r="V23" s="107" t="s">
        <v>11</v>
      </c>
      <c r="W23" s="212" t="s">
        <v>126</v>
      </c>
      <c r="X23" s="213"/>
      <c r="Y23" s="214"/>
      <c r="Z23" s="106" t="s">
        <v>127</v>
      </c>
      <c r="AA23" s="106" t="s">
        <v>128</v>
      </c>
    </row>
    <row r="24" spans="1:27" ht="18.75" x14ac:dyDescent="0.3">
      <c r="A24" s="107">
        <v>1</v>
      </c>
      <c r="B24" s="209"/>
      <c r="C24" s="210"/>
      <c r="D24" s="211"/>
      <c r="E24" s="3"/>
      <c r="F24" s="3"/>
      <c r="H24" s="107">
        <v>1</v>
      </c>
      <c r="I24" s="209"/>
      <c r="J24" s="210"/>
      <c r="K24" s="211"/>
      <c r="L24" s="3"/>
      <c r="M24" s="3"/>
      <c r="O24" s="107">
        <v>1</v>
      </c>
      <c r="P24" s="209"/>
      <c r="Q24" s="210"/>
      <c r="R24" s="211"/>
      <c r="S24" s="3"/>
      <c r="T24" s="3"/>
      <c r="V24" s="107">
        <v>1</v>
      </c>
      <c r="W24" s="209"/>
      <c r="X24" s="210"/>
      <c r="Y24" s="211"/>
      <c r="Z24" s="3"/>
      <c r="AA24" s="3"/>
    </row>
    <row r="25" spans="1:27" ht="18.75" x14ac:dyDescent="0.3">
      <c r="A25" s="107">
        <v>2</v>
      </c>
      <c r="B25" s="209"/>
      <c r="C25" s="210"/>
      <c r="D25" s="211"/>
      <c r="E25" s="3"/>
      <c r="F25" s="3"/>
      <c r="H25" s="107">
        <v>2</v>
      </c>
      <c r="I25" s="209"/>
      <c r="J25" s="210"/>
      <c r="K25" s="211"/>
      <c r="L25" s="3"/>
      <c r="M25" s="3"/>
      <c r="O25" s="107">
        <v>2</v>
      </c>
      <c r="P25" s="209"/>
      <c r="Q25" s="210"/>
      <c r="R25" s="211"/>
      <c r="S25" s="3"/>
      <c r="T25" s="3"/>
      <c r="V25" s="107">
        <v>2</v>
      </c>
      <c r="W25" s="209"/>
      <c r="X25" s="210"/>
      <c r="Y25" s="211"/>
      <c r="Z25" s="3"/>
      <c r="AA25" s="3"/>
    </row>
    <row r="26" spans="1:27" ht="18.75" x14ac:dyDescent="0.3">
      <c r="A26" s="107">
        <v>3</v>
      </c>
      <c r="B26" s="209"/>
      <c r="C26" s="210"/>
      <c r="D26" s="211"/>
      <c r="E26" s="3"/>
      <c r="F26" s="3"/>
      <c r="H26" s="107">
        <v>3</v>
      </c>
      <c r="I26" s="209"/>
      <c r="J26" s="210"/>
      <c r="K26" s="211"/>
      <c r="L26" s="3"/>
      <c r="M26" s="3"/>
      <c r="O26" s="107">
        <v>3</v>
      </c>
      <c r="P26" s="209"/>
      <c r="Q26" s="210"/>
      <c r="R26" s="211"/>
      <c r="S26" s="3"/>
      <c r="T26" s="3"/>
      <c r="V26" s="107">
        <v>3</v>
      </c>
      <c r="W26" s="209"/>
      <c r="X26" s="210"/>
      <c r="Y26" s="211"/>
      <c r="Z26" s="3"/>
      <c r="AA26" s="3"/>
    </row>
    <row r="27" spans="1:27" ht="18.75" x14ac:dyDescent="0.3">
      <c r="A27" s="107">
        <v>4</v>
      </c>
      <c r="B27" s="209"/>
      <c r="C27" s="210"/>
      <c r="D27" s="211"/>
      <c r="E27" s="3"/>
      <c r="F27" s="3"/>
      <c r="H27" s="107">
        <v>4</v>
      </c>
      <c r="I27" s="209"/>
      <c r="J27" s="210"/>
      <c r="K27" s="211"/>
      <c r="L27" s="3"/>
      <c r="M27" s="3"/>
      <c r="O27" s="107">
        <v>4</v>
      </c>
      <c r="P27" s="209"/>
      <c r="Q27" s="210"/>
      <c r="R27" s="211"/>
      <c r="S27" s="3"/>
      <c r="T27" s="3"/>
      <c r="V27" s="107">
        <v>4</v>
      </c>
      <c r="W27" s="209"/>
      <c r="X27" s="210"/>
      <c r="Y27" s="211"/>
      <c r="Z27" s="3"/>
      <c r="AA27" s="3"/>
    </row>
    <row r="28" spans="1:27" ht="18.75" x14ac:dyDescent="0.3">
      <c r="A28" s="107">
        <v>5</v>
      </c>
      <c r="B28" s="209"/>
      <c r="C28" s="210"/>
      <c r="D28" s="211"/>
      <c r="E28" s="3"/>
      <c r="F28" s="3"/>
      <c r="H28" s="107">
        <v>5</v>
      </c>
      <c r="I28" s="209"/>
      <c r="J28" s="210"/>
      <c r="K28" s="211"/>
      <c r="L28" s="3"/>
      <c r="M28" s="3"/>
      <c r="O28" s="107">
        <v>5</v>
      </c>
      <c r="P28" s="209"/>
      <c r="Q28" s="210"/>
      <c r="R28" s="211"/>
      <c r="S28" s="3"/>
      <c r="T28" s="3"/>
      <c r="V28" s="107">
        <v>5</v>
      </c>
      <c r="W28" s="209"/>
      <c r="X28" s="210"/>
      <c r="Y28" s="211"/>
      <c r="Z28" s="3"/>
      <c r="AA28" s="3"/>
    </row>
    <row r="29" spans="1:27" ht="18.75" x14ac:dyDescent="0.3">
      <c r="A29" s="107">
        <v>6</v>
      </c>
      <c r="B29" s="209"/>
      <c r="C29" s="210"/>
      <c r="D29" s="211"/>
      <c r="E29" s="3"/>
      <c r="F29" s="3"/>
      <c r="H29" s="107">
        <v>6</v>
      </c>
      <c r="I29" s="209"/>
      <c r="J29" s="210"/>
      <c r="K29" s="211"/>
      <c r="L29" s="3"/>
      <c r="M29" s="3"/>
      <c r="O29" s="107">
        <v>6</v>
      </c>
      <c r="P29" s="209"/>
      <c r="Q29" s="210"/>
      <c r="R29" s="211"/>
      <c r="S29" s="3"/>
      <c r="T29" s="3"/>
      <c r="V29" s="107">
        <v>6</v>
      </c>
      <c r="W29" s="209"/>
      <c r="X29" s="210"/>
      <c r="Y29" s="211"/>
      <c r="Z29" s="3"/>
      <c r="AA29" s="3"/>
    </row>
    <row r="30" spans="1:27" ht="18.75" x14ac:dyDescent="0.3">
      <c r="A30" s="107">
        <v>7</v>
      </c>
      <c r="B30" s="209"/>
      <c r="C30" s="210"/>
      <c r="D30" s="211"/>
      <c r="E30" s="3"/>
      <c r="F30" s="3"/>
      <c r="H30" s="107">
        <v>7</v>
      </c>
      <c r="I30" s="209"/>
      <c r="J30" s="210"/>
      <c r="K30" s="211"/>
      <c r="L30" s="3"/>
      <c r="M30" s="3"/>
      <c r="O30" s="107">
        <v>7</v>
      </c>
      <c r="P30" s="209"/>
      <c r="Q30" s="210"/>
      <c r="R30" s="211"/>
      <c r="S30" s="3"/>
      <c r="T30" s="3"/>
      <c r="V30" s="107">
        <v>7</v>
      </c>
      <c r="W30" s="209"/>
      <c r="X30" s="210"/>
      <c r="Y30" s="211"/>
      <c r="Z30" s="3"/>
      <c r="AA30" s="3"/>
    </row>
    <row r="31" spans="1:27" ht="18.75" x14ac:dyDescent="0.3">
      <c r="A31" s="107">
        <v>8</v>
      </c>
      <c r="B31" s="209"/>
      <c r="C31" s="210"/>
      <c r="D31" s="211"/>
      <c r="E31" s="3"/>
      <c r="F31" s="3"/>
      <c r="H31" s="107">
        <v>8</v>
      </c>
      <c r="I31" s="209"/>
      <c r="J31" s="210"/>
      <c r="K31" s="211"/>
      <c r="L31" s="3"/>
      <c r="M31" s="3"/>
      <c r="O31" s="107">
        <v>8</v>
      </c>
      <c r="P31" s="209"/>
      <c r="Q31" s="210"/>
      <c r="R31" s="211"/>
      <c r="S31" s="3"/>
      <c r="T31" s="3"/>
      <c r="V31" s="107">
        <v>8</v>
      </c>
      <c r="W31" s="209"/>
      <c r="X31" s="210"/>
      <c r="Y31" s="211"/>
      <c r="Z31" s="3"/>
      <c r="AA31" s="3"/>
    </row>
    <row r="32" spans="1:27" ht="18.75" x14ac:dyDescent="0.3">
      <c r="A32" s="107">
        <v>9</v>
      </c>
      <c r="B32" s="209"/>
      <c r="C32" s="210"/>
      <c r="D32" s="211"/>
      <c r="E32" s="3"/>
      <c r="F32" s="3"/>
      <c r="H32" s="107">
        <v>9</v>
      </c>
      <c r="I32" s="209"/>
      <c r="J32" s="210"/>
      <c r="K32" s="211"/>
      <c r="L32" s="3"/>
      <c r="M32" s="3"/>
      <c r="O32" s="107">
        <v>9</v>
      </c>
      <c r="P32" s="209"/>
      <c r="Q32" s="210"/>
      <c r="R32" s="211"/>
      <c r="S32" s="3"/>
      <c r="T32" s="3"/>
      <c r="V32" s="107">
        <v>9</v>
      </c>
      <c r="W32" s="209"/>
      <c r="X32" s="210"/>
      <c r="Y32" s="211"/>
      <c r="Z32" s="3"/>
      <c r="AA32" s="3"/>
    </row>
    <row r="33" spans="1:27" ht="18.75" x14ac:dyDescent="0.3">
      <c r="A33" s="107">
        <v>10</v>
      </c>
      <c r="B33" s="209"/>
      <c r="C33" s="210"/>
      <c r="D33" s="211"/>
      <c r="E33" s="3"/>
      <c r="F33" s="3"/>
      <c r="H33" s="107">
        <v>10</v>
      </c>
      <c r="I33" s="209"/>
      <c r="J33" s="210"/>
      <c r="K33" s="211"/>
      <c r="L33" s="3"/>
      <c r="M33" s="3"/>
      <c r="O33" s="107">
        <v>10</v>
      </c>
      <c r="P33" s="209"/>
      <c r="Q33" s="210"/>
      <c r="R33" s="211"/>
      <c r="S33" s="3"/>
      <c r="T33" s="3"/>
      <c r="V33" s="107">
        <v>10</v>
      </c>
      <c r="W33" s="209"/>
      <c r="X33" s="210"/>
      <c r="Y33" s="211"/>
      <c r="Z33" s="3"/>
      <c r="AA33" s="3"/>
    </row>
    <row r="34" spans="1:27" x14ac:dyDescent="0.25">
      <c r="D34" s="108" t="s">
        <v>39</v>
      </c>
      <c r="E34" s="105"/>
      <c r="F34" s="105"/>
      <c r="I34" s="1"/>
      <c r="J34" s="1"/>
      <c r="K34" s="108" t="s">
        <v>39</v>
      </c>
      <c r="L34" s="105"/>
      <c r="M34" s="105"/>
      <c r="P34" s="1"/>
      <c r="Q34" s="1"/>
      <c r="R34" s="108" t="s">
        <v>39</v>
      </c>
      <c r="S34" s="105"/>
      <c r="T34" s="105"/>
      <c r="W34" s="1"/>
      <c r="X34" s="1"/>
      <c r="Y34" s="108" t="s">
        <v>39</v>
      </c>
      <c r="Z34" s="105"/>
      <c r="AA34" s="105"/>
    </row>
    <row r="35" spans="1:27" x14ac:dyDescent="0.25">
      <c r="I35" s="1"/>
      <c r="J35" s="1"/>
      <c r="K35" s="1"/>
      <c r="L35" s="1"/>
      <c r="M35" s="1"/>
      <c r="P35" s="1"/>
      <c r="Q35" s="1"/>
      <c r="R35" s="1"/>
      <c r="S35" s="1"/>
      <c r="T35" s="1"/>
      <c r="W35" s="1"/>
      <c r="X35" s="1"/>
      <c r="Y35" s="1"/>
      <c r="Z35" s="1"/>
      <c r="AA35" s="1"/>
    </row>
    <row r="36" spans="1:27" x14ac:dyDescent="0.25">
      <c r="I36" s="1"/>
      <c r="J36" s="1"/>
      <c r="K36" s="1"/>
      <c r="L36" s="1"/>
      <c r="M36" s="1"/>
      <c r="P36" s="1"/>
      <c r="Q36" s="1"/>
      <c r="R36" s="1"/>
      <c r="S36" s="1"/>
      <c r="T36" s="1"/>
      <c r="W36" s="1"/>
      <c r="X36" s="1"/>
      <c r="Y36" s="1"/>
      <c r="Z36" s="1"/>
      <c r="AA36" s="1"/>
    </row>
    <row r="37" spans="1:27" ht="23.25" x14ac:dyDescent="0.35">
      <c r="A37" s="215" t="s">
        <v>116</v>
      </c>
      <c r="B37" s="216"/>
      <c r="C37" s="217"/>
      <c r="D37" s="217"/>
      <c r="E37" s="217"/>
      <c r="H37" s="215" t="s">
        <v>116</v>
      </c>
      <c r="I37" s="216"/>
      <c r="J37" s="217"/>
      <c r="K37" s="217"/>
      <c r="L37" s="217"/>
      <c r="M37" s="1"/>
      <c r="O37" s="215" t="s">
        <v>116</v>
      </c>
      <c r="P37" s="216"/>
      <c r="Q37" s="217"/>
      <c r="R37" s="217"/>
      <c r="S37" s="217"/>
      <c r="T37" s="1"/>
      <c r="V37" s="215" t="s">
        <v>116</v>
      </c>
      <c r="W37" s="216"/>
      <c r="X37" s="217"/>
      <c r="Y37" s="217"/>
      <c r="Z37" s="217"/>
      <c r="AA37" s="1"/>
    </row>
    <row r="38" spans="1:27" ht="18.75" x14ac:dyDescent="0.3">
      <c r="A38" s="104" t="s">
        <v>12</v>
      </c>
      <c r="B38" s="3" t="s">
        <v>118</v>
      </c>
      <c r="C38" s="115" t="s">
        <v>119</v>
      </c>
      <c r="D38" s="3" t="s">
        <v>120</v>
      </c>
      <c r="E38" s="3" t="s">
        <v>42</v>
      </c>
      <c r="F38" s="3"/>
      <c r="H38" s="104" t="s">
        <v>12</v>
      </c>
      <c r="I38" s="3" t="s">
        <v>118</v>
      </c>
      <c r="J38" s="3" t="s">
        <v>119</v>
      </c>
      <c r="K38" s="3" t="s">
        <v>120</v>
      </c>
      <c r="L38" s="3" t="s">
        <v>42</v>
      </c>
      <c r="M38" s="3"/>
      <c r="O38" s="104" t="s">
        <v>12</v>
      </c>
      <c r="P38" s="3" t="s">
        <v>118</v>
      </c>
      <c r="Q38" s="3" t="s">
        <v>119</v>
      </c>
      <c r="R38" s="3" t="s">
        <v>120</v>
      </c>
      <c r="S38" s="3" t="s">
        <v>42</v>
      </c>
      <c r="T38" s="3"/>
      <c r="V38" s="104" t="s">
        <v>12</v>
      </c>
      <c r="W38" s="3" t="s">
        <v>118</v>
      </c>
      <c r="X38" s="3" t="s">
        <v>119</v>
      </c>
      <c r="Y38" s="3" t="s">
        <v>120</v>
      </c>
      <c r="Z38" s="3" t="s">
        <v>42</v>
      </c>
      <c r="AA38" s="3"/>
    </row>
    <row r="39" spans="1:27" ht="18.75" x14ac:dyDescent="0.3">
      <c r="A39" s="104" t="s">
        <v>121</v>
      </c>
      <c r="B39" s="3" t="s">
        <v>117</v>
      </c>
      <c r="C39" s="3" t="s">
        <v>122</v>
      </c>
      <c r="D39" s="3" t="s">
        <v>123</v>
      </c>
      <c r="E39" s="3" t="s">
        <v>124</v>
      </c>
      <c r="F39" s="3" t="s">
        <v>125</v>
      </c>
      <c r="H39" s="104" t="s">
        <v>121</v>
      </c>
      <c r="I39" s="3" t="s">
        <v>117</v>
      </c>
      <c r="J39" s="3" t="s">
        <v>122</v>
      </c>
      <c r="K39" s="3" t="s">
        <v>123</v>
      </c>
      <c r="L39" s="3" t="s">
        <v>124</v>
      </c>
      <c r="M39" s="3" t="s">
        <v>125</v>
      </c>
      <c r="O39" s="104" t="s">
        <v>121</v>
      </c>
      <c r="P39" s="3" t="s">
        <v>117</v>
      </c>
      <c r="Q39" s="3" t="s">
        <v>122</v>
      </c>
      <c r="R39" s="3" t="s">
        <v>123</v>
      </c>
      <c r="S39" s="3" t="s">
        <v>124</v>
      </c>
      <c r="T39" s="3" t="s">
        <v>125</v>
      </c>
      <c r="V39" s="104" t="s">
        <v>121</v>
      </c>
      <c r="W39" s="3" t="s">
        <v>117</v>
      </c>
      <c r="X39" s="3" t="s">
        <v>122</v>
      </c>
      <c r="Y39" s="3" t="s">
        <v>123</v>
      </c>
      <c r="Z39" s="3" t="s">
        <v>124</v>
      </c>
      <c r="AA39" s="3" t="s">
        <v>125</v>
      </c>
    </row>
    <row r="40" spans="1:27" x14ac:dyDescent="0.25">
      <c r="B40" s="101"/>
      <c r="C40" s="101"/>
      <c r="D40" s="101"/>
      <c r="E40" s="101"/>
      <c r="F40" s="101"/>
      <c r="I40" s="101"/>
      <c r="J40" s="101"/>
      <c r="K40" s="101"/>
      <c r="L40" s="101"/>
      <c r="M40" s="101"/>
      <c r="P40" s="101"/>
      <c r="Q40" s="101"/>
      <c r="R40" s="101"/>
      <c r="S40" s="101"/>
      <c r="T40" s="101"/>
      <c r="W40" s="101"/>
      <c r="X40" s="101"/>
      <c r="Y40" s="101"/>
      <c r="Z40" s="101"/>
      <c r="AA40" s="101"/>
    </row>
    <row r="41" spans="1:27" ht="18.75" x14ac:dyDescent="0.3">
      <c r="A41" s="107" t="s">
        <v>11</v>
      </c>
      <c r="B41" s="212" t="s">
        <v>126</v>
      </c>
      <c r="C41" s="213"/>
      <c r="D41" s="214"/>
      <c r="E41" s="106" t="s">
        <v>127</v>
      </c>
      <c r="F41" s="106" t="s">
        <v>128</v>
      </c>
      <c r="H41" s="107" t="s">
        <v>11</v>
      </c>
      <c r="I41" s="212" t="s">
        <v>126</v>
      </c>
      <c r="J41" s="213"/>
      <c r="K41" s="214"/>
      <c r="L41" s="106" t="s">
        <v>127</v>
      </c>
      <c r="M41" s="106" t="s">
        <v>128</v>
      </c>
      <c r="O41" s="107" t="s">
        <v>11</v>
      </c>
      <c r="P41" s="212" t="s">
        <v>126</v>
      </c>
      <c r="Q41" s="213"/>
      <c r="R41" s="214"/>
      <c r="S41" s="106" t="s">
        <v>127</v>
      </c>
      <c r="T41" s="106" t="s">
        <v>128</v>
      </c>
      <c r="V41" s="107" t="s">
        <v>11</v>
      </c>
      <c r="W41" s="212" t="s">
        <v>126</v>
      </c>
      <c r="X41" s="213"/>
      <c r="Y41" s="214"/>
      <c r="Z41" s="106" t="s">
        <v>127</v>
      </c>
      <c r="AA41" s="106" t="s">
        <v>128</v>
      </c>
    </row>
    <row r="42" spans="1:27" ht="18.75" x14ac:dyDescent="0.3">
      <c r="A42" s="107">
        <v>1</v>
      </c>
      <c r="B42" s="209"/>
      <c r="C42" s="210"/>
      <c r="D42" s="211"/>
      <c r="E42" s="3"/>
      <c r="F42" s="3"/>
      <c r="H42" s="107">
        <v>1</v>
      </c>
      <c r="I42" s="209"/>
      <c r="J42" s="210"/>
      <c r="K42" s="211"/>
      <c r="L42" s="3"/>
      <c r="M42" s="3"/>
      <c r="O42" s="107">
        <v>1</v>
      </c>
      <c r="P42" s="209"/>
      <c r="Q42" s="210"/>
      <c r="R42" s="211"/>
      <c r="S42" s="3"/>
      <c r="T42" s="3"/>
      <c r="V42" s="107">
        <v>1</v>
      </c>
      <c r="W42" s="209"/>
      <c r="X42" s="210"/>
      <c r="Y42" s="211"/>
      <c r="Z42" s="3"/>
      <c r="AA42" s="3"/>
    </row>
    <row r="43" spans="1:27" ht="18.75" x14ac:dyDescent="0.3">
      <c r="A43" s="107">
        <v>2</v>
      </c>
      <c r="B43" s="209"/>
      <c r="C43" s="210"/>
      <c r="D43" s="211"/>
      <c r="E43" s="3"/>
      <c r="F43" s="3"/>
      <c r="H43" s="107">
        <v>2</v>
      </c>
      <c r="I43" s="209"/>
      <c r="J43" s="210"/>
      <c r="K43" s="211"/>
      <c r="L43" s="3"/>
      <c r="M43" s="3"/>
      <c r="O43" s="107">
        <v>2</v>
      </c>
      <c r="P43" s="209"/>
      <c r="Q43" s="210"/>
      <c r="R43" s="211"/>
      <c r="S43" s="3"/>
      <c r="T43" s="3"/>
      <c r="V43" s="107">
        <v>2</v>
      </c>
      <c r="W43" s="209"/>
      <c r="X43" s="210"/>
      <c r="Y43" s="211"/>
      <c r="Z43" s="3"/>
      <c r="AA43" s="3"/>
    </row>
    <row r="44" spans="1:27" ht="18.75" x14ac:dyDescent="0.3">
      <c r="A44" s="107">
        <v>3</v>
      </c>
      <c r="B44" s="209"/>
      <c r="C44" s="210"/>
      <c r="D44" s="211"/>
      <c r="E44" s="3"/>
      <c r="F44" s="3"/>
      <c r="H44" s="107">
        <v>3</v>
      </c>
      <c r="I44" s="209"/>
      <c r="J44" s="210"/>
      <c r="K44" s="211"/>
      <c r="L44" s="3"/>
      <c r="M44" s="3"/>
      <c r="O44" s="107">
        <v>3</v>
      </c>
      <c r="P44" s="209"/>
      <c r="Q44" s="210"/>
      <c r="R44" s="211"/>
      <c r="S44" s="3"/>
      <c r="T44" s="3"/>
      <c r="V44" s="107">
        <v>3</v>
      </c>
      <c r="W44" s="209"/>
      <c r="X44" s="210"/>
      <c r="Y44" s="211"/>
      <c r="Z44" s="3"/>
      <c r="AA44" s="3"/>
    </row>
    <row r="45" spans="1:27" ht="18.75" x14ac:dyDescent="0.3">
      <c r="A45" s="107">
        <v>4</v>
      </c>
      <c r="B45" s="209"/>
      <c r="C45" s="210"/>
      <c r="D45" s="211"/>
      <c r="E45" s="3"/>
      <c r="F45" s="3"/>
      <c r="H45" s="107">
        <v>4</v>
      </c>
      <c r="I45" s="209"/>
      <c r="J45" s="210"/>
      <c r="K45" s="211"/>
      <c r="L45" s="3"/>
      <c r="M45" s="3"/>
      <c r="O45" s="107">
        <v>4</v>
      </c>
      <c r="P45" s="209"/>
      <c r="Q45" s="210"/>
      <c r="R45" s="211"/>
      <c r="S45" s="3"/>
      <c r="T45" s="3"/>
      <c r="V45" s="107">
        <v>4</v>
      </c>
      <c r="W45" s="209"/>
      <c r="X45" s="210"/>
      <c r="Y45" s="211"/>
      <c r="Z45" s="3"/>
      <c r="AA45" s="3"/>
    </row>
    <row r="46" spans="1:27" ht="18.75" x14ac:dyDescent="0.3">
      <c r="A46" s="107">
        <v>5</v>
      </c>
      <c r="B46" s="209"/>
      <c r="C46" s="210"/>
      <c r="D46" s="211"/>
      <c r="E46" s="3"/>
      <c r="F46" s="3"/>
      <c r="H46" s="107">
        <v>5</v>
      </c>
      <c r="I46" s="209"/>
      <c r="J46" s="210"/>
      <c r="K46" s="211"/>
      <c r="L46" s="3"/>
      <c r="M46" s="3"/>
      <c r="O46" s="107">
        <v>5</v>
      </c>
      <c r="P46" s="209"/>
      <c r="Q46" s="210"/>
      <c r="R46" s="211"/>
      <c r="S46" s="3"/>
      <c r="T46" s="3"/>
      <c r="V46" s="107">
        <v>5</v>
      </c>
      <c r="W46" s="209"/>
      <c r="X46" s="210"/>
      <c r="Y46" s="211"/>
      <c r="Z46" s="3"/>
      <c r="AA46" s="3"/>
    </row>
    <row r="47" spans="1:27" ht="18.75" x14ac:dyDescent="0.3">
      <c r="A47" s="107">
        <v>6</v>
      </c>
      <c r="B47" s="209"/>
      <c r="C47" s="210"/>
      <c r="D47" s="211"/>
      <c r="E47" s="3"/>
      <c r="F47" s="3"/>
      <c r="H47" s="107">
        <v>6</v>
      </c>
      <c r="I47" s="209"/>
      <c r="J47" s="210"/>
      <c r="K47" s="211"/>
      <c r="L47" s="3"/>
      <c r="M47" s="3"/>
      <c r="O47" s="107">
        <v>6</v>
      </c>
      <c r="P47" s="209"/>
      <c r="Q47" s="210"/>
      <c r="R47" s="211"/>
      <c r="S47" s="3"/>
      <c r="T47" s="3"/>
      <c r="V47" s="107">
        <v>6</v>
      </c>
      <c r="W47" s="209"/>
      <c r="X47" s="210"/>
      <c r="Y47" s="211"/>
      <c r="Z47" s="3"/>
      <c r="AA47" s="3"/>
    </row>
    <row r="48" spans="1:27" ht="18.75" x14ac:dyDescent="0.3">
      <c r="A48" s="107">
        <v>7</v>
      </c>
      <c r="B48" s="209"/>
      <c r="C48" s="210"/>
      <c r="D48" s="211"/>
      <c r="E48" s="3"/>
      <c r="F48" s="3"/>
      <c r="H48" s="107">
        <v>7</v>
      </c>
      <c r="I48" s="209"/>
      <c r="J48" s="210"/>
      <c r="K48" s="211"/>
      <c r="L48" s="3"/>
      <c r="M48" s="3"/>
      <c r="O48" s="107">
        <v>7</v>
      </c>
      <c r="P48" s="209"/>
      <c r="Q48" s="210"/>
      <c r="R48" s="211"/>
      <c r="S48" s="3"/>
      <c r="T48" s="3"/>
      <c r="V48" s="107">
        <v>7</v>
      </c>
      <c r="W48" s="209"/>
      <c r="X48" s="210"/>
      <c r="Y48" s="211"/>
      <c r="Z48" s="3"/>
      <c r="AA48" s="3"/>
    </row>
    <row r="49" spans="1:27" ht="18.75" x14ac:dyDescent="0.3">
      <c r="A49" s="107">
        <v>8</v>
      </c>
      <c r="B49" s="209"/>
      <c r="C49" s="210"/>
      <c r="D49" s="211"/>
      <c r="E49" s="3"/>
      <c r="F49" s="3"/>
      <c r="H49" s="107">
        <v>8</v>
      </c>
      <c r="I49" s="209"/>
      <c r="J49" s="210"/>
      <c r="K49" s="211"/>
      <c r="L49" s="3"/>
      <c r="M49" s="3"/>
      <c r="O49" s="107">
        <v>8</v>
      </c>
      <c r="P49" s="209"/>
      <c r="Q49" s="210"/>
      <c r="R49" s="211"/>
      <c r="S49" s="3"/>
      <c r="T49" s="3"/>
      <c r="V49" s="107">
        <v>8</v>
      </c>
      <c r="W49" s="209"/>
      <c r="X49" s="210"/>
      <c r="Y49" s="211"/>
      <c r="Z49" s="3"/>
      <c r="AA49" s="3"/>
    </row>
    <row r="50" spans="1:27" ht="18.75" x14ac:dyDescent="0.3">
      <c r="A50" s="107">
        <v>9</v>
      </c>
      <c r="B50" s="209"/>
      <c r="C50" s="210"/>
      <c r="D50" s="211"/>
      <c r="E50" s="3"/>
      <c r="F50" s="3"/>
      <c r="H50" s="107">
        <v>9</v>
      </c>
      <c r="I50" s="209"/>
      <c r="J50" s="210"/>
      <c r="K50" s="211"/>
      <c r="L50" s="3"/>
      <c r="M50" s="3"/>
      <c r="O50" s="107">
        <v>9</v>
      </c>
      <c r="P50" s="209"/>
      <c r="Q50" s="210"/>
      <c r="R50" s="211"/>
      <c r="S50" s="3"/>
      <c r="T50" s="3"/>
      <c r="V50" s="107">
        <v>9</v>
      </c>
      <c r="W50" s="209"/>
      <c r="X50" s="210"/>
      <c r="Y50" s="211"/>
      <c r="Z50" s="3"/>
      <c r="AA50" s="3"/>
    </row>
    <row r="51" spans="1:27" ht="18.75" x14ac:dyDescent="0.3">
      <c r="A51" s="107">
        <v>10</v>
      </c>
      <c r="B51" s="209"/>
      <c r="C51" s="210"/>
      <c r="D51" s="211"/>
      <c r="E51" s="3"/>
      <c r="F51" s="3"/>
      <c r="H51" s="107">
        <v>10</v>
      </c>
      <c r="I51" s="209"/>
      <c r="J51" s="210"/>
      <c r="K51" s="211"/>
      <c r="L51" s="3"/>
      <c r="M51" s="3"/>
      <c r="O51" s="107">
        <v>10</v>
      </c>
      <c r="P51" s="209"/>
      <c r="Q51" s="210"/>
      <c r="R51" s="211"/>
      <c r="S51" s="3"/>
      <c r="T51" s="3"/>
      <c r="V51" s="107">
        <v>10</v>
      </c>
      <c r="W51" s="209"/>
      <c r="X51" s="210"/>
      <c r="Y51" s="211"/>
      <c r="Z51" s="3"/>
      <c r="AA51" s="3"/>
    </row>
    <row r="52" spans="1:27" x14ac:dyDescent="0.25">
      <c r="D52" s="108" t="s">
        <v>39</v>
      </c>
      <c r="E52" s="105"/>
      <c r="F52" s="105"/>
      <c r="I52" s="1"/>
      <c r="J52" s="1"/>
      <c r="K52" s="108" t="s">
        <v>39</v>
      </c>
      <c r="L52" s="105"/>
      <c r="M52" s="105"/>
      <c r="P52" s="1"/>
      <c r="Q52" s="1"/>
      <c r="R52" s="108" t="s">
        <v>39</v>
      </c>
      <c r="S52" s="105"/>
      <c r="T52" s="105"/>
      <c r="W52" s="1"/>
      <c r="X52" s="1"/>
      <c r="Y52" s="108" t="s">
        <v>39</v>
      </c>
      <c r="Z52" s="105"/>
      <c r="AA52" s="105"/>
    </row>
    <row r="55" spans="1:27" ht="23.25" x14ac:dyDescent="0.35">
      <c r="A55" s="215" t="s">
        <v>116</v>
      </c>
      <c r="B55" s="216"/>
      <c r="C55" s="217"/>
      <c r="D55" s="217"/>
      <c r="E55" s="217"/>
      <c r="H55" s="215" t="s">
        <v>116</v>
      </c>
      <c r="I55" s="216"/>
      <c r="J55" s="217"/>
      <c r="K55" s="217"/>
      <c r="L55" s="217"/>
      <c r="M55" s="1"/>
      <c r="O55" s="215" t="s">
        <v>116</v>
      </c>
      <c r="P55" s="216"/>
      <c r="Q55" s="217"/>
      <c r="R55" s="217"/>
      <c r="S55" s="217"/>
      <c r="T55" s="1"/>
      <c r="V55" s="215" t="s">
        <v>116</v>
      </c>
      <c r="W55" s="216"/>
      <c r="X55" s="217"/>
      <c r="Y55" s="217"/>
      <c r="Z55" s="217"/>
      <c r="AA55" s="1"/>
    </row>
    <row r="56" spans="1:27" ht="18.75" x14ac:dyDescent="0.3">
      <c r="A56" s="104" t="s">
        <v>12</v>
      </c>
      <c r="B56" s="3" t="s">
        <v>118</v>
      </c>
      <c r="C56" s="3" t="s">
        <v>119</v>
      </c>
      <c r="D56" s="115" t="s">
        <v>120</v>
      </c>
      <c r="E56" s="3" t="s">
        <v>42</v>
      </c>
      <c r="F56" s="3"/>
      <c r="H56" s="104" t="s">
        <v>12</v>
      </c>
      <c r="I56" s="3" t="s">
        <v>118</v>
      </c>
      <c r="J56" s="3" t="s">
        <v>119</v>
      </c>
      <c r="K56" s="3" t="s">
        <v>120</v>
      </c>
      <c r="L56" s="3" t="s">
        <v>42</v>
      </c>
      <c r="M56" s="3"/>
      <c r="O56" s="104" t="s">
        <v>12</v>
      </c>
      <c r="P56" s="3" t="s">
        <v>118</v>
      </c>
      <c r="Q56" s="3" t="s">
        <v>119</v>
      </c>
      <c r="R56" s="3" t="s">
        <v>120</v>
      </c>
      <c r="S56" s="3" t="s">
        <v>42</v>
      </c>
      <c r="T56" s="3"/>
      <c r="V56" s="104" t="s">
        <v>12</v>
      </c>
      <c r="W56" s="3" t="s">
        <v>118</v>
      </c>
      <c r="X56" s="3" t="s">
        <v>119</v>
      </c>
      <c r="Y56" s="3" t="s">
        <v>120</v>
      </c>
      <c r="Z56" s="3" t="s">
        <v>42</v>
      </c>
      <c r="AA56" s="3"/>
    </row>
    <row r="57" spans="1:27" ht="18.75" x14ac:dyDescent="0.3">
      <c r="A57" s="104" t="s">
        <v>121</v>
      </c>
      <c r="B57" s="3" t="s">
        <v>117</v>
      </c>
      <c r="C57" s="3" t="s">
        <v>122</v>
      </c>
      <c r="D57" s="3" t="s">
        <v>123</v>
      </c>
      <c r="E57" s="3" t="s">
        <v>124</v>
      </c>
      <c r="F57" s="3" t="s">
        <v>125</v>
      </c>
      <c r="H57" s="104" t="s">
        <v>121</v>
      </c>
      <c r="I57" s="3" t="s">
        <v>117</v>
      </c>
      <c r="J57" s="3" t="s">
        <v>122</v>
      </c>
      <c r="K57" s="3" t="s">
        <v>123</v>
      </c>
      <c r="L57" s="3" t="s">
        <v>124</v>
      </c>
      <c r="M57" s="3" t="s">
        <v>125</v>
      </c>
      <c r="O57" s="104" t="s">
        <v>121</v>
      </c>
      <c r="P57" s="3" t="s">
        <v>117</v>
      </c>
      <c r="Q57" s="3" t="s">
        <v>122</v>
      </c>
      <c r="R57" s="3" t="s">
        <v>123</v>
      </c>
      <c r="S57" s="3" t="s">
        <v>124</v>
      </c>
      <c r="T57" s="3" t="s">
        <v>125</v>
      </c>
      <c r="V57" s="104" t="s">
        <v>121</v>
      </c>
      <c r="W57" s="3" t="s">
        <v>117</v>
      </c>
      <c r="X57" s="3" t="s">
        <v>122</v>
      </c>
      <c r="Y57" s="3" t="s">
        <v>123</v>
      </c>
      <c r="Z57" s="3" t="s">
        <v>124</v>
      </c>
      <c r="AA57" s="3" t="s">
        <v>125</v>
      </c>
    </row>
    <row r="58" spans="1:27" x14ac:dyDescent="0.25">
      <c r="B58" s="101"/>
      <c r="C58" s="101"/>
      <c r="D58" s="101"/>
      <c r="E58" s="101"/>
      <c r="F58" s="101"/>
      <c r="I58" s="101"/>
      <c r="J58" s="101"/>
      <c r="K58" s="101"/>
      <c r="L58" s="101"/>
      <c r="M58" s="101"/>
      <c r="P58" s="101"/>
      <c r="Q58" s="101"/>
      <c r="R58" s="101"/>
      <c r="S58" s="101"/>
      <c r="T58" s="101"/>
      <c r="W58" s="101"/>
      <c r="X58" s="101"/>
      <c r="Y58" s="101"/>
      <c r="Z58" s="101"/>
      <c r="AA58" s="101"/>
    </row>
    <row r="59" spans="1:27" ht="18.75" x14ac:dyDescent="0.3">
      <c r="A59" s="107" t="s">
        <v>11</v>
      </c>
      <c r="B59" s="212" t="s">
        <v>126</v>
      </c>
      <c r="C59" s="213"/>
      <c r="D59" s="214"/>
      <c r="E59" s="106" t="s">
        <v>127</v>
      </c>
      <c r="F59" s="106" t="s">
        <v>128</v>
      </c>
      <c r="H59" s="107" t="s">
        <v>11</v>
      </c>
      <c r="I59" s="212" t="s">
        <v>126</v>
      </c>
      <c r="J59" s="213"/>
      <c r="K59" s="214"/>
      <c r="L59" s="106" t="s">
        <v>127</v>
      </c>
      <c r="M59" s="106" t="s">
        <v>128</v>
      </c>
      <c r="O59" s="107" t="s">
        <v>11</v>
      </c>
      <c r="P59" s="212" t="s">
        <v>126</v>
      </c>
      <c r="Q59" s="213"/>
      <c r="R59" s="214"/>
      <c r="S59" s="106" t="s">
        <v>127</v>
      </c>
      <c r="T59" s="106" t="s">
        <v>128</v>
      </c>
      <c r="V59" s="107" t="s">
        <v>11</v>
      </c>
      <c r="W59" s="212" t="s">
        <v>126</v>
      </c>
      <c r="X59" s="213"/>
      <c r="Y59" s="214"/>
      <c r="Z59" s="106" t="s">
        <v>127</v>
      </c>
      <c r="AA59" s="106" t="s">
        <v>128</v>
      </c>
    </row>
    <row r="60" spans="1:27" ht="18.75" x14ac:dyDescent="0.3">
      <c r="A60" s="107">
        <v>1</v>
      </c>
      <c r="B60" s="209"/>
      <c r="C60" s="210"/>
      <c r="D60" s="211"/>
      <c r="E60" s="3"/>
      <c r="F60" s="3"/>
      <c r="H60" s="107">
        <v>1</v>
      </c>
      <c r="I60" s="209"/>
      <c r="J60" s="210"/>
      <c r="K60" s="211"/>
      <c r="L60" s="3"/>
      <c r="M60" s="3"/>
      <c r="O60" s="107">
        <v>1</v>
      </c>
      <c r="P60" s="209"/>
      <c r="Q60" s="210"/>
      <c r="R60" s="211"/>
      <c r="S60" s="3"/>
      <c r="T60" s="3"/>
      <c r="V60" s="107">
        <v>1</v>
      </c>
      <c r="W60" s="209"/>
      <c r="X60" s="210"/>
      <c r="Y60" s="211"/>
      <c r="Z60" s="3"/>
      <c r="AA60" s="3"/>
    </row>
    <row r="61" spans="1:27" ht="18.75" x14ac:dyDescent="0.3">
      <c r="A61" s="107">
        <v>2</v>
      </c>
      <c r="B61" s="209"/>
      <c r="C61" s="210"/>
      <c r="D61" s="211"/>
      <c r="E61" s="3"/>
      <c r="F61" s="3"/>
      <c r="H61" s="107">
        <v>2</v>
      </c>
      <c r="I61" s="209"/>
      <c r="J61" s="210"/>
      <c r="K61" s="211"/>
      <c r="L61" s="3"/>
      <c r="M61" s="3"/>
      <c r="O61" s="107">
        <v>2</v>
      </c>
      <c r="P61" s="209"/>
      <c r="Q61" s="210"/>
      <c r="R61" s="211"/>
      <c r="S61" s="3"/>
      <c r="T61" s="3"/>
      <c r="V61" s="107">
        <v>2</v>
      </c>
      <c r="W61" s="209"/>
      <c r="X61" s="210"/>
      <c r="Y61" s="211"/>
      <c r="Z61" s="3"/>
      <c r="AA61" s="3"/>
    </row>
    <row r="62" spans="1:27" ht="18.75" x14ac:dyDescent="0.3">
      <c r="A62" s="107">
        <v>3</v>
      </c>
      <c r="B62" s="209"/>
      <c r="C62" s="210"/>
      <c r="D62" s="211"/>
      <c r="E62" s="3"/>
      <c r="F62" s="3"/>
      <c r="H62" s="107">
        <v>3</v>
      </c>
      <c r="I62" s="209"/>
      <c r="J62" s="210"/>
      <c r="K62" s="211"/>
      <c r="L62" s="3"/>
      <c r="M62" s="3"/>
      <c r="O62" s="107">
        <v>3</v>
      </c>
      <c r="P62" s="209"/>
      <c r="Q62" s="210"/>
      <c r="R62" s="211"/>
      <c r="S62" s="3"/>
      <c r="T62" s="3"/>
      <c r="V62" s="107">
        <v>3</v>
      </c>
      <c r="W62" s="209"/>
      <c r="X62" s="210"/>
      <c r="Y62" s="211"/>
      <c r="Z62" s="3"/>
      <c r="AA62" s="3"/>
    </row>
    <row r="63" spans="1:27" ht="18.75" x14ac:dyDescent="0.3">
      <c r="A63" s="107">
        <v>4</v>
      </c>
      <c r="B63" s="209"/>
      <c r="C63" s="210"/>
      <c r="D63" s="211"/>
      <c r="E63" s="3"/>
      <c r="F63" s="3"/>
      <c r="H63" s="107">
        <v>4</v>
      </c>
      <c r="I63" s="209"/>
      <c r="J63" s="210"/>
      <c r="K63" s="211"/>
      <c r="L63" s="3"/>
      <c r="M63" s="3"/>
      <c r="O63" s="107">
        <v>4</v>
      </c>
      <c r="P63" s="209"/>
      <c r="Q63" s="210"/>
      <c r="R63" s="211"/>
      <c r="S63" s="3"/>
      <c r="T63" s="3"/>
      <c r="V63" s="107">
        <v>4</v>
      </c>
      <c r="W63" s="209"/>
      <c r="X63" s="210"/>
      <c r="Y63" s="211"/>
      <c r="Z63" s="3"/>
      <c r="AA63" s="3"/>
    </row>
    <row r="64" spans="1:27" ht="18.75" x14ac:dyDescent="0.3">
      <c r="A64" s="107">
        <v>5</v>
      </c>
      <c r="B64" s="209"/>
      <c r="C64" s="210"/>
      <c r="D64" s="211"/>
      <c r="E64" s="3"/>
      <c r="F64" s="3"/>
      <c r="H64" s="107">
        <v>5</v>
      </c>
      <c r="I64" s="209"/>
      <c r="J64" s="210"/>
      <c r="K64" s="211"/>
      <c r="L64" s="3"/>
      <c r="M64" s="3"/>
      <c r="O64" s="107">
        <v>5</v>
      </c>
      <c r="P64" s="209"/>
      <c r="Q64" s="210"/>
      <c r="R64" s="211"/>
      <c r="S64" s="3"/>
      <c r="T64" s="3"/>
      <c r="V64" s="107">
        <v>5</v>
      </c>
      <c r="W64" s="209"/>
      <c r="X64" s="210"/>
      <c r="Y64" s="211"/>
      <c r="Z64" s="3"/>
      <c r="AA64" s="3"/>
    </row>
    <row r="65" spans="1:27" ht="18.75" x14ac:dyDescent="0.3">
      <c r="A65" s="107">
        <v>6</v>
      </c>
      <c r="B65" s="209"/>
      <c r="C65" s="210"/>
      <c r="D65" s="211"/>
      <c r="E65" s="3"/>
      <c r="F65" s="3"/>
      <c r="H65" s="107">
        <v>6</v>
      </c>
      <c r="I65" s="209"/>
      <c r="J65" s="210"/>
      <c r="K65" s="211"/>
      <c r="L65" s="3"/>
      <c r="M65" s="3"/>
      <c r="O65" s="107">
        <v>6</v>
      </c>
      <c r="P65" s="209"/>
      <c r="Q65" s="210"/>
      <c r="R65" s="211"/>
      <c r="S65" s="3"/>
      <c r="T65" s="3"/>
      <c r="V65" s="107">
        <v>6</v>
      </c>
      <c r="W65" s="209"/>
      <c r="X65" s="210"/>
      <c r="Y65" s="211"/>
      <c r="Z65" s="3"/>
      <c r="AA65" s="3"/>
    </row>
    <row r="66" spans="1:27" ht="18.75" x14ac:dyDescent="0.3">
      <c r="A66" s="107">
        <v>7</v>
      </c>
      <c r="B66" s="209"/>
      <c r="C66" s="210"/>
      <c r="D66" s="211"/>
      <c r="E66" s="3"/>
      <c r="F66" s="3"/>
      <c r="H66" s="107">
        <v>7</v>
      </c>
      <c r="I66" s="209"/>
      <c r="J66" s="210"/>
      <c r="K66" s="211"/>
      <c r="L66" s="3"/>
      <c r="M66" s="3"/>
      <c r="O66" s="107">
        <v>7</v>
      </c>
      <c r="P66" s="209"/>
      <c r="Q66" s="210"/>
      <c r="R66" s="211"/>
      <c r="S66" s="3"/>
      <c r="T66" s="3"/>
      <c r="V66" s="107">
        <v>7</v>
      </c>
      <c r="W66" s="209"/>
      <c r="X66" s="210"/>
      <c r="Y66" s="211"/>
      <c r="Z66" s="3"/>
      <c r="AA66" s="3"/>
    </row>
    <row r="67" spans="1:27" ht="18.75" x14ac:dyDescent="0.3">
      <c r="A67" s="107">
        <v>8</v>
      </c>
      <c r="B67" s="209"/>
      <c r="C67" s="210"/>
      <c r="D67" s="211"/>
      <c r="E67" s="3"/>
      <c r="F67" s="3"/>
      <c r="H67" s="107">
        <v>8</v>
      </c>
      <c r="I67" s="209"/>
      <c r="J67" s="210"/>
      <c r="K67" s="211"/>
      <c r="L67" s="3"/>
      <c r="M67" s="3"/>
      <c r="O67" s="107">
        <v>8</v>
      </c>
      <c r="P67" s="209"/>
      <c r="Q67" s="210"/>
      <c r="R67" s="211"/>
      <c r="S67" s="3"/>
      <c r="T67" s="3"/>
      <c r="V67" s="107">
        <v>8</v>
      </c>
      <c r="W67" s="209"/>
      <c r="X67" s="210"/>
      <c r="Y67" s="211"/>
      <c r="Z67" s="3"/>
      <c r="AA67" s="3"/>
    </row>
    <row r="68" spans="1:27" ht="18.75" x14ac:dyDescent="0.3">
      <c r="A68" s="107">
        <v>9</v>
      </c>
      <c r="B68" s="209"/>
      <c r="C68" s="210"/>
      <c r="D68" s="211"/>
      <c r="E68" s="3"/>
      <c r="F68" s="3"/>
      <c r="H68" s="107">
        <v>9</v>
      </c>
      <c r="I68" s="209"/>
      <c r="J68" s="210"/>
      <c r="K68" s="211"/>
      <c r="L68" s="3"/>
      <c r="M68" s="3"/>
      <c r="O68" s="107">
        <v>9</v>
      </c>
      <c r="P68" s="209"/>
      <c r="Q68" s="210"/>
      <c r="R68" s="211"/>
      <c r="S68" s="3"/>
      <c r="T68" s="3"/>
      <c r="V68" s="107">
        <v>9</v>
      </c>
      <c r="W68" s="209"/>
      <c r="X68" s="210"/>
      <c r="Y68" s="211"/>
      <c r="Z68" s="3"/>
      <c r="AA68" s="3"/>
    </row>
    <row r="69" spans="1:27" ht="18.75" x14ac:dyDescent="0.3">
      <c r="A69" s="107">
        <v>10</v>
      </c>
      <c r="B69" s="209"/>
      <c r="C69" s="210"/>
      <c r="D69" s="211"/>
      <c r="E69" s="3"/>
      <c r="F69" s="3"/>
      <c r="H69" s="107">
        <v>10</v>
      </c>
      <c r="I69" s="209"/>
      <c r="J69" s="210"/>
      <c r="K69" s="211"/>
      <c r="L69" s="3"/>
      <c r="M69" s="3"/>
      <c r="O69" s="107">
        <v>10</v>
      </c>
      <c r="P69" s="209"/>
      <c r="Q69" s="210"/>
      <c r="R69" s="211"/>
      <c r="S69" s="3"/>
      <c r="T69" s="3"/>
      <c r="V69" s="107">
        <v>10</v>
      </c>
      <c r="W69" s="209"/>
      <c r="X69" s="210"/>
      <c r="Y69" s="211"/>
      <c r="Z69" s="3"/>
      <c r="AA69" s="3"/>
    </row>
    <row r="70" spans="1:27" x14ac:dyDescent="0.25">
      <c r="D70" s="108" t="s">
        <v>39</v>
      </c>
      <c r="E70" s="105"/>
      <c r="F70" s="105"/>
      <c r="I70" s="1"/>
      <c r="J70" s="1"/>
      <c r="K70" s="108" t="s">
        <v>39</v>
      </c>
      <c r="L70" s="105"/>
      <c r="M70" s="105"/>
      <c r="P70" s="1"/>
      <c r="Q70" s="1"/>
      <c r="R70" s="108" t="s">
        <v>39</v>
      </c>
      <c r="S70" s="105"/>
      <c r="T70" s="105"/>
      <c r="W70" s="1"/>
      <c r="X70" s="1"/>
      <c r="Y70" s="108" t="s">
        <v>39</v>
      </c>
      <c r="Z70" s="105"/>
      <c r="AA70" s="105"/>
    </row>
    <row r="73" spans="1:27" ht="23.25" x14ac:dyDescent="0.35">
      <c r="A73" s="215" t="s">
        <v>116</v>
      </c>
      <c r="B73" s="216"/>
      <c r="C73" s="217"/>
      <c r="D73" s="217"/>
      <c r="E73" s="217"/>
      <c r="H73" s="215" t="s">
        <v>116</v>
      </c>
      <c r="I73" s="216"/>
      <c r="J73" s="217"/>
      <c r="K73" s="217"/>
      <c r="L73" s="217"/>
      <c r="M73" s="1"/>
      <c r="O73" s="215" t="s">
        <v>116</v>
      </c>
      <c r="P73" s="216"/>
      <c r="Q73" s="217"/>
      <c r="R73" s="217"/>
      <c r="S73" s="217"/>
      <c r="T73" s="1"/>
      <c r="V73" s="215" t="s">
        <v>116</v>
      </c>
      <c r="W73" s="216"/>
      <c r="X73" s="217"/>
      <c r="Y73" s="217"/>
      <c r="Z73" s="217"/>
      <c r="AA73" s="1"/>
    </row>
    <row r="74" spans="1:27" ht="18.75" x14ac:dyDescent="0.3">
      <c r="A74" s="104" t="s">
        <v>12</v>
      </c>
      <c r="B74" s="3" t="s">
        <v>118</v>
      </c>
      <c r="C74" s="3" t="s">
        <v>119</v>
      </c>
      <c r="D74" s="3" t="s">
        <v>120</v>
      </c>
      <c r="E74" s="115" t="s">
        <v>42</v>
      </c>
      <c r="F74" s="3"/>
      <c r="H74" s="104" t="s">
        <v>12</v>
      </c>
      <c r="I74" s="3" t="s">
        <v>118</v>
      </c>
      <c r="J74" s="3" t="s">
        <v>119</v>
      </c>
      <c r="K74" s="3" t="s">
        <v>120</v>
      </c>
      <c r="L74" s="3" t="s">
        <v>42</v>
      </c>
      <c r="M74" s="3"/>
      <c r="O74" s="104" t="s">
        <v>12</v>
      </c>
      <c r="P74" s="3" t="s">
        <v>118</v>
      </c>
      <c r="Q74" s="3" t="s">
        <v>119</v>
      </c>
      <c r="R74" s="3" t="s">
        <v>120</v>
      </c>
      <c r="S74" s="3" t="s">
        <v>42</v>
      </c>
      <c r="T74" s="3"/>
      <c r="V74" s="104" t="s">
        <v>12</v>
      </c>
      <c r="W74" s="3" t="s">
        <v>118</v>
      </c>
      <c r="X74" s="3" t="s">
        <v>119</v>
      </c>
      <c r="Y74" s="3" t="s">
        <v>120</v>
      </c>
      <c r="Z74" s="3" t="s">
        <v>42</v>
      </c>
      <c r="AA74" s="3"/>
    </row>
    <row r="75" spans="1:27" ht="18.75" x14ac:dyDescent="0.3">
      <c r="A75" s="104" t="s">
        <v>121</v>
      </c>
      <c r="B75" s="3" t="s">
        <v>117</v>
      </c>
      <c r="C75" s="3" t="s">
        <v>122</v>
      </c>
      <c r="D75" s="3" t="s">
        <v>123</v>
      </c>
      <c r="E75" s="3" t="s">
        <v>124</v>
      </c>
      <c r="F75" s="3" t="s">
        <v>125</v>
      </c>
      <c r="H75" s="104" t="s">
        <v>121</v>
      </c>
      <c r="I75" s="3" t="s">
        <v>117</v>
      </c>
      <c r="J75" s="3" t="s">
        <v>122</v>
      </c>
      <c r="K75" s="3" t="s">
        <v>123</v>
      </c>
      <c r="L75" s="3" t="s">
        <v>124</v>
      </c>
      <c r="M75" s="3" t="s">
        <v>125</v>
      </c>
      <c r="O75" s="104" t="s">
        <v>121</v>
      </c>
      <c r="P75" s="3" t="s">
        <v>117</v>
      </c>
      <c r="Q75" s="3" t="s">
        <v>122</v>
      </c>
      <c r="R75" s="3" t="s">
        <v>123</v>
      </c>
      <c r="S75" s="3" t="s">
        <v>124</v>
      </c>
      <c r="T75" s="3" t="s">
        <v>125</v>
      </c>
      <c r="V75" s="104" t="s">
        <v>121</v>
      </c>
      <c r="W75" s="3" t="s">
        <v>117</v>
      </c>
      <c r="X75" s="3" t="s">
        <v>122</v>
      </c>
      <c r="Y75" s="3" t="s">
        <v>123</v>
      </c>
      <c r="Z75" s="3" t="s">
        <v>124</v>
      </c>
      <c r="AA75" s="3" t="s">
        <v>125</v>
      </c>
    </row>
    <row r="76" spans="1:27" x14ac:dyDescent="0.25">
      <c r="B76" s="101"/>
      <c r="C76" s="101"/>
      <c r="D76" s="101"/>
      <c r="E76" s="101"/>
      <c r="F76" s="101"/>
      <c r="I76" s="101"/>
      <c r="J76" s="101"/>
      <c r="K76" s="101"/>
      <c r="L76" s="101"/>
      <c r="M76" s="101"/>
      <c r="P76" s="101"/>
      <c r="Q76" s="101"/>
      <c r="R76" s="101"/>
      <c r="S76" s="101"/>
      <c r="T76" s="101"/>
      <c r="W76" s="101"/>
      <c r="X76" s="101"/>
      <c r="Y76" s="101"/>
      <c r="Z76" s="101"/>
      <c r="AA76" s="101"/>
    </row>
    <row r="77" spans="1:27" ht="18.75" x14ac:dyDescent="0.3">
      <c r="A77" s="107" t="s">
        <v>11</v>
      </c>
      <c r="B77" s="212" t="s">
        <v>126</v>
      </c>
      <c r="C77" s="213"/>
      <c r="D77" s="214"/>
      <c r="E77" s="106" t="s">
        <v>127</v>
      </c>
      <c r="F77" s="106" t="s">
        <v>128</v>
      </c>
      <c r="H77" s="107" t="s">
        <v>11</v>
      </c>
      <c r="I77" s="212" t="s">
        <v>126</v>
      </c>
      <c r="J77" s="213"/>
      <c r="K77" s="214"/>
      <c r="L77" s="106" t="s">
        <v>127</v>
      </c>
      <c r="M77" s="106" t="s">
        <v>128</v>
      </c>
      <c r="O77" s="107" t="s">
        <v>11</v>
      </c>
      <c r="P77" s="212" t="s">
        <v>126</v>
      </c>
      <c r="Q77" s="213"/>
      <c r="R77" s="214"/>
      <c r="S77" s="106" t="s">
        <v>127</v>
      </c>
      <c r="T77" s="106" t="s">
        <v>128</v>
      </c>
      <c r="V77" s="107" t="s">
        <v>11</v>
      </c>
      <c r="W77" s="212" t="s">
        <v>126</v>
      </c>
      <c r="X77" s="213"/>
      <c r="Y77" s="214"/>
      <c r="Z77" s="106" t="s">
        <v>127</v>
      </c>
      <c r="AA77" s="106" t="s">
        <v>128</v>
      </c>
    </row>
    <row r="78" spans="1:27" ht="18.75" x14ac:dyDescent="0.3">
      <c r="A78" s="107">
        <v>1</v>
      </c>
      <c r="B78" s="209"/>
      <c r="C78" s="210"/>
      <c r="D78" s="211"/>
      <c r="E78" s="3"/>
      <c r="F78" s="3"/>
      <c r="H78" s="107">
        <v>1</v>
      </c>
      <c r="I78" s="209"/>
      <c r="J78" s="210"/>
      <c r="K78" s="211"/>
      <c r="L78" s="3"/>
      <c r="M78" s="3"/>
      <c r="O78" s="107">
        <v>1</v>
      </c>
      <c r="P78" s="209"/>
      <c r="Q78" s="210"/>
      <c r="R78" s="211"/>
      <c r="S78" s="3"/>
      <c r="T78" s="3"/>
      <c r="V78" s="107">
        <v>1</v>
      </c>
      <c r="W78" s="209"/>
      <c r="X78" s="210"/>
      <c r="Y78" s="211"/>
      <c r="Z78" s="3"/>
      <c r="AA78" s="3"/>
    </row>
    <row r="79" spans="1:27" ht="18.75" x14ac:dyDescent="0.3">
      <c r="A79" s="107">
        <v>2</v>
      </c>
      <c r="B79" s="209"/>
      <c r="C79" s="210"/>
      <c r="D79" s="211"/>
      <c r="E79" s="3"/>
      <c r="F79" s="3"/>
      <c r="H79" s="107">
        <v>2</v>
      </c>
      <c r="I79" s="209"/>
      <c r="J79" s="210"/>
      <c r="K79" s="211"/>
      <c r="L79" s="3"/>
      <c r="M79" s="3"/>
      <c r="O79" s="107">
        <v>2</v>
      </c>
      <c r="P79" s="209"/>
      <c r="Q79" s="210"/>
      <c r="R79" s="211"/>
      <c r="S79" s="3"/>
      <c r="T79" s="3"/>
      <c r="V79" s="107">
        <v>2</v>
      </c>
      <c r="W79" s="209"/>
      <c r="X79" s="210"/>
      <c r="Y79" s="211"/>
      <c r="Z79" s="3"/>
      <c r="AA79" s="3"/>
    </row>
    <row r="80" spans="1:27" ht="18.75" x14ac:dyDescent="0.3">
      <c r="A80" s="107">
        <v>3</v>
      </c>
      <c r="B80" s="209"/>
      <c r="C80" s="210"/>
      <c r="D80" s="211"/>
      <c r="E80" s="3"/>
      <c r="F80" s="3"/>
      <c r="H80" s="107">
        <v>3</v>
      </c>
      <c r="I80" s="209"/>
      <c r="J80" s="210"/>
      <c r="K80" s="211"/>
      <c r="L80" s="3"/>
      <c r="M80" s="3"/>
      <c r="O80" s="107">
        <v>3</v>
      </c>
      <c r="P80" s="209"/>
      <c r="Q80" s="210"/>
      <c r="R80" s="211"/>
      <c r="S80" s="3"/>
      <c r="T80" s="3"/>
      <c r="V80" s="107">
        <v>3</v>
      </c>
      <c r="W80" s="209"/>
      <c r="X80" s="210"/>
      <c r="Y80" s="211"/>
      <c r="Z80" s="3"/>
      <c r="AA80" s="3"/>
    </row>
    <row r="81" spans="1:27" ht="18.75" x14ac:dyDescent="0.3">
      <c r="A81" s="107">
        <v>4</v>
      </c>
      <c r="B81" s="209"/>
      <c r="C81" s="210"/>
      <c r="D81" s="211"/>
      <c r="E81" s="3"/>
      <c r="F81" s="3"/>
      <c r="H81" s="107">
        <v>4</v>
      </c>
      <c r="I81" s="209"/>
      <c r="J81" s="210"/>
      <c r="K81" s="211"/>
      <c r="L81" s="3"/>
      <c r="M81" s="3"/>
      <c r="O81" s="107">
        <v>4</v>
      </c>
      <c r="P81" s="209"/>
      <c r="Q81" s="210"/>
      <c r="R81" s="211"/>
      <c r="S81" s="3"/>
      <c r="T81" s="3"/>
      <c r="V81" s="107">
        <v>4</v>
      </c>
      <c r="W81" s="209"/>
      <c r="X81" s="210"/>
      <c r="Y81" s="211"/>
      <c r="Z81" s="3"/>
      <c r="AA81" s="3"/>
    </row>
    <row r="82" spans="1:27" ht="18.75" x14ac:dyDescent="0.3">
      <c r="A82" s="107">
        <v>5</v>
      </c>
      <c r="B82" s="209"/>
      <c r="C82" s="210"/>
      <c r="D82" s="211"/>
      <c r="E82" s="3"/>
      <c r="F82" s="3"/>
      <c r="H82" s="107">
        <v>5</v>
      </c>
      <c r="I82" s="209"/>
      <c r="J82" s="210"/>
      <c r="K82" s="211"/>
      <c r="L82" s="3"/>
      <c r="M82" s="3"/>
      <c r="O82" s="107">
        <v>5</v>
      </c>
      <c r="P82" s="209"/>
      <c r="Q82" s="210"/>
      <c r="R82" s="211"/>
      <c r="S82" s="3"/>
      <c r="T82" s="3"/>
      <c r="V82" s="107">
        <v>5</v>
      </c>
      <c r="W82" s="209"/>
      <c r="X82" s="210"/>
      <c r="Y82" s="211"/>
      <c r="Z82" s="3"/>
      <c r="AA82" s="3"/>
    </row>
    <row r="83" spans="1:27" ht="18.75" x14ac:dyDescent="0.3">
      <c r="A83" s="107">
        <v>6</v>
      </c>
      <c r="B83" s="209"/>
      <c r="C83" s="210"/>
      <c r="D83" s="211"/>
      <c r="E83" s="3"/>
      <c r="F83" s="3"/>
      <c r="H83" s="107">
        <v>6</v>
      </c>
      <c r="I83" s="209"/>
      <c r="J83" s="210"/>
      <c r="K83" s="211"/>
      <c r="L83" s="3"/>
      <c r="M83" s="3"/>
      <c r="O83" s="107">
        <v>6</v>
      </c>
      <c r="P83" s="209"/>
      <c r="Q83" s="210"/>
      <c r="R83" s="211"/>
      <c r="S83" s="3"/>
      <c r="T83" s="3"/>
      <c r="V83" s="107">
        <v>6</v>
      </c>
      <c r="W83" s="209"/>
      <c r="X83" s="210"/>
      <c r="Y83" s="211"/>
      <c r="Z83" s="3"/>
      <c r="AA83" s="3"/>
    </row>
    <row r="84" spans="1:27" ht="18.75" x14ac:dyDescent="0.3">
      <c r="A84" s="107">
        <v>7</v>
      </c>
      <c r="B84" s="209"/>
      <c r="C84" s="210"/>
      <c r="D84" s="211"/>
      <c r="E84" s="3"/>
      <c r="F84" s="3"/>
      <c r="H84" s="107">
        <v>7</v>
      </c>
      <c r="I84" s="209"/>
      <c r="J84" s="210"/>
      <c r="K84" s="211"/>
      <c r="L84" s="3"/>
      <c r="M84" s="3"/>
      <c r="O84" s="107">
        <v>7</v>
      </c>
      <c r="P84" s="209"/>
      <c r="Q84" s="210"/>
      <c r="R84" s="211"/>
      <c r="S84" s="3"/>
      <c r="T84" s="3"/>
      <c r="V84" s="107">
        <v>7</v>
      </c>
      <c r="W84" s="209"/>
      <c r="X84" s="210"/>
      <c r="Y84" s="211"/>
      <c r="Z84" s="3"/>
      <c r="AA84" s="3"/>
    </row>
    <row r="85" spans="1:27" ht="18.75" x14ac:dyDescent="0.3">
      <c r="A85" s="107">
        <v>8</v>
      </c>
      <c r="B85" s="209"/>
      <c r="C85" s="210"/>
      <c r="D85" s="211"/>
      <c r="E85" s="3"/>
      <c r="F85" s="3"/>
      <c r="H85" s="107">
        <v>8</v>
      </c>
      <c r="I85" s="209"/>
      <c r="J85" s="210"/>
      <c r="K85" s="211"/>
      <c r="L85" s="3"/>
      <c r="M85" s="3"/>
      <c r="O85" s="107">
        <v>8</v>
      </c>
      <c r="P85" s="209"/>
      <c r="Q85" s="210"/>
      <c r="R85" s="211"/>
      <c r="S85" s="3"/>
      <c r="T85" s="3"/>
      <c r="V85" s="107">
        <v>8</v>
      </c>
      <c r="W85" s="209"/>
      <c r="X85" s="210"/>
      <c r="Y85" s="211"/>
      <c r="Z85" s="3"/>
      <c r="AA85" s="3"/>
    </row>
    <row r="86" spans="1:27" ht="18.75" x14ac:dyDescent="0.3">
      <c r="A86" s="107">
        <v>9</v>
      </c>
      <c r="B86" s="209"/>
      <c r="C86" s="210"/>
      <c r="D86" s="211"/>
      <c r="E86" s="3"/>
      <c r="F86" s="3"/>
      <c r="H86" s="107">
        <v>9</v>
      </c>
      <c r="I86" s="209"/>
      <c r="J86" s="210"/>
      <c r="K86" s="211"/>
      <c r="L86" s="3"/>
      <c r="M86" s="3"/>
      <c r="O86" s="107">
        <v>9</v>
      </c>
      <c r="P86" s="209"/>
      <c r="Q86" s="210"/>
      <c r="R86" s="211"/>
      <c r="S86" s="3"/>
      <c r="T86" s="3"/>
      <c r="V86" s="107">
        <v>9</v>
      </c>
      <c r="W86" s="209"/>
      <c r="X86" s="210"/>
      <c r="Y86" s="211"/>
      <c r="Z86" s="3"/>
      <c r="AA86" s="3"/>
    </row>
    <row r="87" spans="1:27" ht="18.75" x14ac:dyDescent="0.3">
      <c r="A87" s="107">
        <v>10</v>
      </c>
      <c r="B87" s="209"/>
      <c r="C87" s="210"/>
      <c r="D87" s="211"/>
      <c r="E87" s="3"/>
      <c r="F87" s="3"/>
      <c r="H87" s="107">
        <v>10</v>
      </c>
      <c r="I87" s="209"/>
      <c r="J87" s="210"/>
      <c r="K87" s="211"/>
      <c r="L87" s="3"/>
      <c r="M87" s="3"/>
      <c r="O87" s="107">
        <v>10</v>
      </c>
      <c r="P87" s="209"/>
      <c r="Q87" s="210"/>
      <c r="R87" s="211"/>
      <c r="S87" s="3"/>
      <c r="T87" s="3"/>
      <c r="V87" s="107">
        <v>10</v>
      </c>
      <c r="W87" s="209"/>
      <c r="X87" s="210"/>
      <c r="Y87" s="211"/>
      <c r="Z87" s="3"/>
      <c r="AA87" s="3"/>
    </row>
    <row r="88" spans="1:27" x14ac:dyDescent="0.25">
      <c r="D88" s="108" t="s">
        <v>39</v>
      </c>
      <c r="E88" s="105"/>
      <c r="F88" s="105"/>
      <c r="I88" s="1"/>
      <c r="J88" s="1"/>
      <c r="K88" s="108" t="s">
        <v>39</v>
      </c>
      <c r="L88" s="105"/>
      <c r="M88" s="105"/>
      <c r="P88" s="1"/>
      <c r="Q88" s="1"/>
      <c r="R88" s="108" t="s">
        <v>39</v>
      </c>
      <c r="S88" s="105"/>
      <c r="T88" s="105"/>
      <c r="W88" s="1"/>
      <c r="X88" s="1"/>
      <c r="Y88" s="108" t="s">
        <v>39</v>
      </c>
      <c r="Z88" s="105"/>
      <c r="AA88" s="105"/>
    </row>
  </sheetData>
  <mergeCells count="260">
    <mergeCell ref="I85:K85"/>
    <mergeCell ref="P85:R85"/>
    <mergeCell ref="W85:Y85"/>
    <mergeCell ref="I86:K86"/>
    <mergeCell ref="P86:R86"/>
    <mergeCell ref="W86:Y86"/>
    <mergeCell ref="I87:K87"/>
    <mergeCell ref="P87:R87"/>
    <mergeCell ref="W87:Y87"/>
    <mergeCell ref="X73:Z73"/>
    <mergeCell ref="I77:K77"/>
    <mergeCell ref="P77:R77"/>
    <mergeCell ref="W77:Y77"/>
    <mergeCell ref="I78:K78"/>
    <mergeCell ref="P78:R78"/>
    <mergeCell ref="W78:Y78"/>
    <mergeCell ref="I79:K79"/>
    <mergeCell ref="P79:R79"/>
    <mergeCell ref="W79:Y79"/>
    <mergeCell ref="B84:D84"/>
    <mergeCell ref="B85:D85"/>
    <mergeCell ref="B86:D86"/>
    <mergeCell ref="B87:D87"/>
    <mergeCell ref="H73:I73"/>
    <mergeCell ref="J73:L73"/>
    <mergeCell ref="O73:P73"/>
    <mergeCell ref="Q73:S73"/>
    <mergeCell ref="V73:W73"/>
    <mergeCell ref="I80:K80"/>
    <mergeCell ref="P80:R80"/>
    <mergeCell ref="W80:Y80"/>
    <mergeCell ref="I81:K81"/>
    <mergeCell ref="P81:R81"/>
    <mergeCell ref="W81:Y81"/>
    <mergeCell ref="I82:K82"/>
    <mergeCell ref="P82:R82"/>
    <mergeCell ref="W82:Y82"/>
    <mergeCell ref="I83:K83"/>
    <mergeCell ref="P83:R83"/>
    <mergeCell ref="W83:Y83"/>
    <mergeCell ref="I84:K84"/>
    <mergeCell ref="P84:R84"/>
    <mergeCell ref="W84:Y84"/>
    <mergeCell ref="A73:B73"/>
    <mergeCell ref="C73:E73"/>
    <mergeCell ref="B77:D77"/>
    <mergeCell ref="B78:D78"/>
    <mergeCell ref="B79:D79"/>
    <mergeCell ref="B80:D80"/>
    <mergeCell ref="B81:D81"/>
    <mergeCell ref="B82:D82"/>
    <mergeCell ref="B83:D83"/>
    <mergeCell ref="B5:D5"/>
    <mergeCell ref="B6:D6"/>
    <mergeCell ref="B7:D7"/>
    <mergeCell ref="B8:D8"/>
    <mergeCell ref="B45:D45"/>
    <mergeCell ref="B46:D46"/>
    <mergeCell ref="B47:D47"/>
    <mergeCell ref="B48:D48"/>
    <mergeCell ref="B49:D49"/>
    <mergeCell ref="B43:D43"/>
    <mergeCell ref="B27:D27"/>
    <mergeCell ref="B28:D28"/>
    <mergeCell ref="B29:D29"/>
    <mergeCell ref="B30:D30"/>
    <mergeCell ref="B31:D31"/>
    <mergeCell ref="B32:D32"/>
    <mergeCell ref="B33:D33"/>
    <mergeCell ref="A37:B37"/>
    <mergeCell ref="C37:E37"/>
    <mergeCell ref="B41:D41"/>
    <mergeCell ref="B42:D42"/>
    <mergeCell ref="H1:I1"/>
    <mergeCell ref="J1:L1"/>
    <mergeCell ref="I5:K5"/>
    <mergeCell ref="I6:K6"/>
    <mergeCell ref="I7:K7"/>
    <mergeCell ref="I8:K8"/>
    <mergeCell ref="I9:K9"/>
    <mergeCell ref="I10:K10"/>
    <mergeCell ref="B44:D44"/>
    <mergeCell ref="B26:D26"/>
    <mergeCell ref="B10:D10"/>
    <mergeCell ref="B11:D11"/>
    <mergeCell ref="B12:D12"/>
    <mergeCell ref="B13:D13"/>
    <mergeCell ref="B14:D14"/>
    <mergeCell ref="B15:D15"/>
    <mergeCell ref="A19:B19"/>
    <mergeCell ref="C19:E19"/>
    <mergeCell ref="B23:D23"/>
    <mergeCell ref="B24:D24"/>
    <mergeCell ref="B25:D25"/>
    <mergeCell ref="B9:D9"/>
    <mergeCell ref="A1:B1"/>
    <mergeCell ref="C1:E1"/>
    <mergeCell ref="I28:K28"/>
    <mergeCell ref="I11:K11"/>
    <mergeCell ref="I12:K12"/>
    <mergeCell ref="I13:K13"/>
    <mergeCell ref="I14:K14"/>
    <mergeCell ref="I15:K15"/>
    <mergeCell ref="H19:I19"/>
    <mergeCell ref="J19:L19"/>
    <mergeCell ref="I23:K23"/>
    <mergeCell ref="I24:K24"/>
    <mergeCell ref="I25:K25"/>
    <mergeCell ref="I26:K26"/>
    <mergeCell ref="I27:K27"/>
    <mergeCell ref="I47:K47"/>
    <mergeCell ref="I48:K48"/>
    <mergeCell ref="I49:K49"/>
    <mergeCell ref="I50:K50"/>
    <mergeCell ref="I51:K51"/>
    <mergeCell ref="I46:K46"/>
    <mergeCell ref="I29:K29"/>
    <mergeCell ref="I30:K30"/>
    <mergeCell ref="I31:K31"/>
    <mergeCell ref="I32:K32"/>
    <mergeCell ref="I33:K33"/>
    <mergeCell ref="H37:I37"/>
    <mergeCell ref="J37:L37"/>
    <mergeCell ref="I41:K41"/>
    <mergeCell ref="I42:K42"/>
    <mergeCell ref="I43:K43"/>
    <mergeCell ref="I44:K44"/>
    <mergeCell ref="I45:K45"/>
    <mergeCell ref="P6:R6"/>
    <mergeCell ref="W6:Y6"/>
    <mergeCell ref="P7:R7"/>
    <mergeCell ref="W7:Y7"/>
    <mergeCell ref="P8:R8"/>
    <mergeCell ref="W8:Y8"/>
    <mergeCell ref="O1:P1"/>
    <mergeCell ref="Q1:S1"/>
    <mergeCell ref="V1:W1"/>
    <mergeCell ref="X1:Z1"/>
    <mergeCell ref="P5:R5"/>
    <mergeCell ref="W5:Y5"/>
    <mergeCell ref="P12:R12"/>
    <mergeCell ref="W12:Y12"/>
    <mergeCell ref="P13:R13"/>
    <mergeCell ref="W13:Y13"/>
    <mergeCell ref="P14:R14"/>
    <mergeCell ref="W14:Y14"/>
    <mergeCell ref="P9:R9"/>
    <mergeCell ref="W9:Y9"/>
    <mergeCell ref="P10:R10"/>
    <mergeCell ref="W10:Y10"/>
    <mergeCell ref="P11:R11"/>
    <mergeCell ref="W11:Y11"/>
    <mergeCell ref="P23:R23"/>
    <mergeCell ref="W23:Y23"/>
    <mergeCell ref="P24:R24"/>
    <mergeCell ref="W24:Y24"/>
    <mergeCell ref="P25:R25"/>
    <mergeCell ref="W25:Y25"/>
    <mergeCell ref="P15:R15"/>
    <mergeCell ref="W15:Y15"/>
    <mergeCell ref="O19:P19"/>
    <mergeCell ref="Q19:S19"/>
    <mergeCell ref="V19:W19"/>
    <mergeCell ref="X19:Z19"/>
    <mergeCell ref="P29:R29"/>
    <mergeCell ref="W29:Y29"/>
    <mergeCell ref="P30:R30"/>
    <mergeCell ref="W30:Y30"/>
    <mergeCell ref="P31:R31"/>
    <mergeCell ref="W31:Y31"/>
    <mergeCell ref="P26:R26"/>
    <mergeCell ref="W26:Y26"/>
    <mergeCell ref="P27:R27"/>
    <mergeCell ref="W27:Y27"/>
    <mergeCell ref="P28:R28"/>
    <mergeCell ref="W28:Y28"/>
    <mergeCell ref="P41:R41"/>
    <mergeCell ref="W41:Y41"/>
    <mergeCell ref="P42:R42"/>
    <mergeCell ref="W42:Y42"/>
    <mergeCell ref="P43:R43"/>
    <mergeCell ref="W43:Y43"/>
    <mergeCell ref="P32:R32"/>
    <mergeCell ref="W32:Y32"/>
    <mergeCell ref="P33:R33"/>
    <mergeCell ref="W33:Y33"/>
    <mergeCell ref="O37:P37"/>
    <mergeCell ref="Q37:S37"/>
    <mergeCell ref="V37:W37"/>
    <mergeCell ref="X37:Z37"/>
    <mergeCell ref="P47:R47"/>
    <mergeCell ref="W47:Y47"/>
    <mergeCell ref="P48:R48"/>
    <mergeCell ref="W48:Y48"/>
    <mergeCell ref="P49:R49"/>
    <mergeCell ref="W49:Y49"/>
    <mergeCell ref="P44:R44"/>
    <mergeCell ref="W44:Y44"/>
    <mergeCell ref="P45:R45"/>
    <mergeCell ref="W45:Y45"/>
    <mergeCell ref="P46:R46"/>
    <mergeCell ref="W46:Y46"/>
    <mergeCell ref="P50:R50"/>
    <mergeCell ref="W50:Y50"/>
    <mergeCell ref="P51:R51"/>
    <mergeCell ref="W51:Y51"/>
    <mergeCell ref="A55:B55"/>
    <mergeCell ref="C55:E55"/>
    <mergeCell ref="H55:I55"/>
    <mergeCell ref="J55:L55"/>
    <mergeCell ref="O55:P55"/>
    <mergeCell ref="Q55:S55"/>
    <mergeCell ref="V55:W55"/>
    <mergeCell ref="X55:Z55"/>
    <mergeCell ref="B50:D50"/>
    <mergeCell ref="B51:D51"/>
    <mergeCell ref="B61:D61"/>
    <mergeCell ref="I61:K61"/>
    <mergeCell ref="P61:R61"/>
    <mergeCell ref="W61:Y61"/>
    <mergeCell ref="B62:D62"/>
    <mergeCell ref="I62:K62"/>
    <mergeCell ref="P62:R62"/>
    <mergeCell ref="W62:Y62"/>
    <mergeCell ref="B59:D59"/>
    <mergeCell ref="I59:K59"/>
    <mergeCell ref="P59:R59"/>
    <mergeCell ref="W59:Y59"/>
    <mergeCell ref="B60:D60"/>
    <mergeCell ref="I60:K60"/>
    <mergeCell ref="P60:R60"/>
    <mergeCell ref="W60:Y60"/>
    <mergeCell ref="B65:D65"/>
    <mergeCell ref="I65:K65"/>
    <mergeCell ref="P65:R65"/>
    <mergeCell ref="W65:Y65"/>
    <mergeCell ref="B66:D66"/>
    <mergeCell ref="I66:K66"/>
    <mergeCell ref="P66:R66"/>
    <mergeCell ref="W66:Y66"/>
    <mergeCell ref="B63:D63"/>
    <mergeCell ref="I63:K63"/>
    <mergeCell ref="P63:R63"/>
    <mergeCell ref="W63:Y63"/>
    <mergeCell ref="B64:D64"/>
    <mergeCell ref="I64:K64"/>
    <mergeCell ref="P64:R64"/>
    <mergeCell ref="W64:Y64"/>
    <mergeCell ref="B69:D69"/>
    <mergeCell ref="I69:K69"/>
    <mergeCell ref="P69:R69"/>
    <mergeCell ref="W69:Y69"/>
    <mergeCell ref="B67:D67"/>
    <mergeCell ref="I67:K67"/>
    <mergeCell ref="P67:R67"/>
    <mergeCell ref="W67:Y67"/>
    <mergeCell ref="B68:D68"/>
    <mergeCell ref="I68:K68"/>
    <mergeCell ref="P68:R68"/>
    <mergeCell ref="W68:Y6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25C43C881303F49AF1AAC52B5F764BF" ma:contentTypeVersion="18" ma:contentTypeDescription="Opprett et nytt dokument." ma:contentTypeScope="" ma:versionID="b1c01d3a098f4a86ad7cbd2a798a8255">
  <xsd:schema xmlns:xsd="http://www.w3.org/2001/XMLSchema" xmlns:xs="http://www.w3.org/2001/XMLSchema" xmlns:p="http://schemas.microsoft.com/office/2006/metadata/properties" xmlns:ns2="c81fea2f-99f0-4a85-b267-e00244e117ba" xmlns:ns3="12b318cd-fbee-44f0-9312-4148636eb251" xmlns:ns4="9e538389-cabc-4d4e-918a-8beb7ac0ecaa" targetNamespace="http://schemas.microsoft.com/office/2006/metadata/properties" ma:root="true" ma:fieldsID="d8525cc619b49e34c30855b966b0ffa2" ns2:_="" ns3:_="" ns4:_="">
    <xsd:import namespace="c81fea2f-99f0-4a85-b267-e00244e117ba"/>
    <xsd:import namespace="12b318cd-fbee-44f0-9312-4148636eb251"/>
    <xsd:import namespace="9e538389-cabc-4d4e-918a-8beb7ac0eca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1fea2f-99f0-4a85-b267-e00244e117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7c35df68-1123-4a3a-b80a-3e4e7d44f2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2b318cd-fbee-44f0-9312-4148636eb251" elementFormDefault="qualified">
    <xsd:import namespace="http://schemas.microsoft.com/office/2006/documentManagement/types"/>
    <xsd:import namespace="http://schemas.microsoft.com/office/infopath/2007/PartnerControls"/>
    <xsd:element name="SharedWithUsers" ma:index="14"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ings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538389-cabc-4d4e-918a-8beb7ac0ecaa"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5b887a2d-a37c-463a-9213-2a1984274b2f}" ma:internalName="TaxCatchAll" ma:showField="CatchAllData" ma:web="12b318cd-fbee-44f0-9312-4148636eb2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1fea2f-99f0-4a85-b267-e00244e117ba">
      <Terms xmlns="http://schemas.microsoft.com/office/infopath/2007/PartnerControls"/>
    </lcf76f155ced4ddcb4097134ff3c332f>
    <TaxCatchAll xmlns="9e538389-cabc-4d4e-918a-8beb7ac0ecaa" xsi:nil="true"/>
  </documentManagement>
</p:properties>
</file>

<file path=customXml/itemProps1.xml><?xml version="1.0" encoding="utf-8"?>
<ds:datastoreItem xmlns:ds="http://schemas.openxmlformats.org/officeDocument/2006/customXml" ds:itemID="{0B7D6FBB-AA82-4043-85D7-724118B15D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1fea2f-99f0-4a85-b267-e00244e117ba"/>
    <ds:schemaRef ds:uri="12b318cd-fbee-44f0-9312-4148636eb251"/>
    <ds:schemaRef ds:uri="9e538389-cabc-4d4e-918a-8beb7ac0ec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9EC7A1-E134-4C70-ABC5-ACECFBB49323}">
  <ds:schemaRefs>
    <ds:schemaRef ds:uri="http://schemas.microsoft.com/sharepoint/v3/contenttype/forms"/>
  </ds:schemaRefs>
</ds:datastoreItem>
</file>

<file path=customXml/itemProps3.xml><?xml version="1.0" encoding="utf-8"?>
<ds:datastoreItem xmlns:ds="http://schemas.openxmlformats.org/officeDocument/2006/customXml" ds:itemID="{897391A0-3CE8-41FA-A01C-559B9EB6CE01}">
  <ds:schemaRefs>
    <ds:schemaRef ds:uri="http://schemas.microsoft.com/office/2006/metadata/properties"/>
    <ds:schemaRef ds:uri="http://schemas.microsoft.com/office/infopath/2007/PartnerControls"/>
    <ds:schemaRef ds:uri="c81fea2f-99f0-4a85-b267-e00244e117ba"/>
    <ds:schemaRef ds:uri="9e538389-cabc-4d4e-918a-8beb7ac0ec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13</vt:i4>
      </vt:variant>
    </vt:vector>
  </HeadingPairs>
  <TitlesOfParts>
    <vt:vector size="13" baseType="lpstr">
      <vt:lpstr>Forklaring</vt:lpstr>
      <vt:lpstr>Scorekort GolfslagTester</vt:lpstr>
      <vt:lpstr>Scorekort TeknikTester</vt:lpstr>
      <vt:lpstr>PEI Test Bane</vt:lpstr>
      <vt:lpstr>PEI Tester</vt:lpstr>
      <vt:lpstr>SG Tee App Predict</vt:lpstr>
      <vt:lpstr>Avgjørelse </vt:lpstr>
      <vt:lpstr>Teknikktest</vt:lpstr>
      <vt:lpstr>Planer for treningsøkter</vt:lpstr>
      <vt:lpstr>Treningsplanleggning</vt:lpstr>
      <vt:lpstr>Spillerobservation</vt:lpstr>
      <vt:lpstr>Referens</vt:lpstr>
      <vt:lpstr>Startfelt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 Gustavsson</dc:creator>
  <cp:keywords/>
  <dc:description/>
  <cp:lastModifiedBy>Gustavsson, Carl Johan</cp:lastModifiedBy>
  <cp:revision/>
  <dcterms:created xsi:type="dcterms:W3CDTF">2023-08-24T12:09:36Z</dcterms:created>
  <dcterms:modified xsi:type="dcterms:W3CDTF">2024-10-11T08:05:34Z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0x010100725C43C881303F49AF1AAC52B5F764BF</vt:lpwstr>
  </property>
</Properties>
</file>